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9375" windowHeight="4965" activeTab="1"/>
  </bookViews>
  <sheets>
    <sheet name="wykład 3" sheetId="1" r:id="rId1"/>
    <sheet name="Internet" sheetId="2" r:id="rId2"/>
    <sheet name="Arkusz1" sheetId="3" r:id="rId3"/>
  </sheets>
  <definedNames>
    <definedName name="czas_poł_w_s">Internet!$E$5:$E$103</definedName>
    <definedName name="czas_połączenia__sec">Internet!$E$5:$E$103</definedName>
    <definedName name="data">Internet!$C$5:$C$103</definedName>
    <definedName name="do_godz.">Internet!$F$5:$F$103</definedName>
    <definedName name="dzień_tygodnia">Internet!$H$5:$H$103</definedName>
    <definedName name="kon.">Internet!$Q$2</definedName>
    <definedName name="kto">Internet!$B$5:$B$103</definedName>
    <definedName name="od_godz.">Internet!$D$5:$D$103</definedName>
    <definedName name="pocz.">Internet!$P$2</definedName>
  </definedNames>
  <calcPr calcId="125725"/>
</workbook>
</file>

<file path=xl/calcChain.xml><?xml version="1.0" encoding="utf-8"?>
<calcChain xmlns="http://schemas.openxmlformats.org/spreadsheetml/2006/main">
  <c r="O105" i="2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5"/>
  <c r="K104"/>
  <c r="K105"/>
  <c r="J10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5"/>
  <c r="H6"/>
  <c r="P6" s="1"/>
  <c r="H7"/>
  <c r="P7" s="1"/>
  <c r="H8"/>
  <c r="P8" s="1"/>
  <c r="H9"/>
  <c r="P9" s="1"/>
  <c r="H10"/>
  <c r="P10" s="1"/>
  <c r="H11"/>
  <c r="P11" s="1"/>
  <c r="H12"/>
  <c r="P12" s="1"/>
  <c r="H13"/>
  <c r="P13" s="1"/>
  <c r="H14"/>
  <c r="P14" s="1"/>
  <c r="H15"/>
  <c r="P15" s="1"/>
  <c r="H16"/>
  <c r="P16" s="1"/>
  <c r="H17"/>
  <c r="P17" s="1"/>
  <c r="H18"/>
  <c r="P18" s="1"/>
  <c r="H19"/>
  <c r="P19" s="1"/>
  <c r="H20"/>
  <c r="P20" s="1"/>
  <c r="H21"/>
  <c r="P21" s="1"/>
  <c r="H22"/>
  <c r="P22" s="1"/>
  <c r="H23"/>
  <c r="P23" s="1"/>
  <c r="H24"/>
  <c r="P24" s="1"/>
  <c r="H25"/>
  <c r="P25" s="1"/>
  <c r="H26"/>
  <c r="P26" s="1"/>
  <c r="H27"/>
  <c r="P27" s="1"/>
  <c r="H28"/>
  <c r="P28" s="1"/>
  <c r="H29"/>
  <c r="P29" s="1"/>
  <c r="H30"/>
  <c r="P30" s="1"/>
  <c r="H31"/>
  <c r="P31" s="1"/>
  <c r="H32"/>
  <c r="P32" s="1"/>
  <c r="H33"/>
  <c r="P33" s="1"/>
  <c r="H34"/>
  <c r="P34" s="1"/>
  <c r="H35"/>
  <c r="P35" s="1"/>
  <c r="H36"/>
  <c r="P36" s="1"/>
  <c r="H37"/>
  <c r="P37" s="1"/>
  <c r="H38"/>
  <c r="P38" s="1"/>
  <c r="H39"/>
  <c r="P39" s="1"/>
  <c r="H40"/>
  <c r="P40" s="1"/>
  <c r="H41"/>
  <c r="P41" s="1"/>
  <c r="H42"/>
  <c r="P42" s="1"/>
  <c r="H43"/>
  <c r="P43" s="1"/>
  <c r="H44"/>
  <c r="P44" s="1"/>
  <c r="H45"/>
  <c r="P45" s="1"/>
  <c r="H46"/>
  <c r="P46" s="1"/>
  <c r="H47"/>
  <c r="P47" s="1"/>
  <c r="H48"/>
  <c r="P48" s="1"/>
  <c r="H49"/>
  <c r="P49" s="1"/>
  <c r="H50"/>
  <c r="P50" s="1"/>
  <c r="H51"/>
  <c r="P51" s="1"/>
  <c r="H52"/>
  <c r="P52" s="1"/>
  <c r="H53"/>
  <c r="P53" s="1"/>
  <c r="H54"/>
  <c r="P54" s="1"/>
  <c r="H55"/>
  <c r="P55" s="1"/>
  <c r="H56"/>
  <c r="P56" s="1"/>
  <c r="H57"/>
  <c r="P57" s="1"/>
  <c r="H58"/>
  <c r="P58" s="1"/>
  <c r="H59"/>
  <c r="P59" s="1"/>
  <c r="H60"/>
  <c r="P60" s="1"/>
  <c r="H61"/>
  <c r="P61" s="1"/>
  <c r="H62"/>
  <c r="P62" s="1"/>
  <c r="H63"/>
  <c r="P63" s="1"/>
  <c r="H64"/>
  <c r="P64" s="1"/>
  <c r="H65"/>
  <c r="P65" s="1"/>
  <c r="H66"/>
  <c r="P66" s="1"/>
  <c r="H67"/>
  <c r="P67" s="1"/>
  <c r="H68"/>
  <c r="P68" s="1"/>
  <c r="H69"/>
  <c r="P69" s="1"/>
  <c r="H70"/>
  <c r="P70" s="1"/>
  <c r="H71"/>
  <c r="P71" s="1"/>
  <c r="H72"/>
  <c r="P72" s="1"/>
  <c r="H73"/>
  <c r="P73" s="1"/>
  <c r="H74"/>
  <c r="P74" s="1"/>
  <c r="H75"/>
  <c r="P75" s="1"/>
  <c r="H76"/>
  <c r="P76" s="1"/>
  <c r="H77"/>
  <c r="P77" s="1"/>
  <c r="H78"/>
  <c r="P78" s="1"/>
  <c r="H79"/>
  <c r="P79" s="1"/>
  <c r="H80"/>
  <c r="P80" s="1"/>
  <c r="H81"/>
  <c r="P81" s="1"/>
  <c r="H82"/>
  <c r="P82" s="1"/>
  <c r="H83"/>
  <c r="P83" s="1"/>
  <c r="H84"/>
  <c r="P84" s="1"/>
  <c r="H85"/>
  <c r="P85" s="1"/>
  <c r="H86"/>
  <c r="P86" s="1"/>
  <c r="H87"/>
  <c r="P87" s="1"/>
  <c r="H88"/>
  <c r="P88" s="1"/>
  <c r="H89"/>
  <c r="P89" s="1"/>
  <c r="H90"/>
  <c r="P90" s="1"/>
  <c r="H91"/>
  <c r="P91" s="1"/>
  <c r="H92"/>
  <c r="P92" s="1"/>
  <c r="H93"/>
  <c r="P93" s="1"/>
  <c r="H94"/>
  <c r="P94" s="1"/>
  <c r="H95"/>
  <c r="P95" s="1"/>
  <c r="H96"/>
  <c r="P96" s="1"/>
  <c r="H97"/>
  <c r="P97" s="1"/>
  <c r="H98"/>
  <c r="P98" s="1"/>
  <c r="H99"/>
  <c r="P99" s="1"/>
  <c r="H100"/>
  <c r="P100" s="1"/>
  <c r="H101"/>
  <c r="P101" s="1"/>
  <c r="H102"/>
  <c r="P102" s="1"/>
  <c r="H103"/>
  <c r="P103" s="1"/>
  <c r="H5"/>
  <c r="P105" s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5"/>
  <c r="F6"/>
  <c r="K6" s="1"/>
  <c r="F7"/>
  <c r="K7" s="1"/>
  <c r="F8"/>
  <c r="K8" s="1"/>
  <c r="F9"/>
  <c r="K9" s="1"/>
  <c r="F10"/>
  <c r="K10" s="1"/>
  <c r="F11"/>
  <c r="K11" s="1"/>
  <c r="F12"/>
  <c r="K12" s="1"/>
  <c r="F13"/>
  <c r="K13" s="1"/>
  <c r="F14"/>
  <c r="K14" s="1"/>
  <c r="F15"/>
  <c r="K15" s="1"/>
  <c r="F16"/>
  <c r="K16" s="1"/>
  <c r="F17"/>
  <c r="K17" s="1"/>
  <c r="F18"/>
  <c r="K18" s="1"/>
  <c r="F19"/>
  <c r="K19" s="1"/>
  <c r="F20"/>
  <c r="K20" s="1"/>
  <c r="F21"/>
  <c r="K21" s="1"/>
  <c r="F22"/>
  <c r="K22" s="1"/>
  <c r="F23"/>
  <c r="K23" s="1"/>
  <c r="F24"/>
  <c r="K24" s="1"/>
  <c r="F25"/>
  <c r="K25" s="1"/>
  <c r="F26"/>
  <c r="K26" s="1"/>
  <c r="F27"/>
  <c r="K27" s="1"/>
  <c r="F28"/>
  <c r="K28" s="1"/>
  <c r="F29"/>
  <c r="K29" s="1"/>
  <c r="F30"/>
  <c r="K30" s="1"/>
  <c r="F31"/>
  <c r="K31" s="1"/>
  <c r="F32"/>
  <c r="K32" s="1"/>
  <c r="F33"/>
  <c r="K33" s="1"/>
  <c r="F34"/>
  <c r="K34" s="1"/>
  <c r="F35"/>
  <c r="K35" s="1"/>
  <c r="F36"/>
  <c r="K36" s="1"/>
  <c r="F37"/>
  <c r="K37" s="1"/>
  <c r="F38"/>
  <c r="K38" s="1"/>
  <c r="F39"/>
  <c r="K39" s="1"/>
  <c r="F40"/>
  <c r="K40" s="1"/>
  <c r="F41"/>
  <c r="K41" s="1"/>
  <c r="F42"/>
  <c r="K42" s="1"/>
  <c r="F43"/>
  <c r="K43" s="1"/>
  <c r="F44"/>
  <c r="K44" s="1"/>
  <c r="F45"/>
  <c r="K45" s="1"/>
  <c r="F46"/>
  <c r="K46" s="1"/>
  <c r="F47"/>
  <c r="K47" s="1"/>
  <c r="F48"/>
  <c r="K48" s="1"/>
  <c r="F49"/>
  <c r="K49" s="1"/>
  <c r="F50"/>
  <c r="K50" s="1"/>
  <c r="F51"/>
  <c r="K51" s="1"/>
  <c r="F52"/>
  <c r="K52" s="1"/>
  <c r="F53"/>
  <c r="K53" s="1"/>
  <c r="F54"/>
  <c r="K54" s="1"/>
  <c r="F55"/>
  <c r="K55" s="1"/>
  <c r="F56"/>
  <c r="K56" s="1"/>
  <c r="F57"/>
  <c r="K57" s="1"/>
  <c r="F58"/>
  <c r="K58" s="1"/>
  <c r="F59"/>
  <c r="K59" s="1"/>
  <c r="F60"/>
  <c r="K60" s="1"/>
  <c r="F61"/>
  <c r="K61" s="1"/>
  <c r="F62"/>
  <c r="K62" s="1"/>
  <c r="F63"/>
  <c r="K63" s="1"/>
  <c r="F64"/>
  <c r="K64" s="1"/>
  <c r="F65"/>
  <c r="K65" s="1"/>
  <c r="F66"/>
  <c r="K66" s="1"/>
  <c r="F67"/>
  <c r="K67" s="1"/>
  <c r="F68"/>
  <c r="K68" s="1"/>
  <c r="F69"/>
  <c r="K69" s="1"/>
  <c r="F70"/>
  <c r="K70" s="1"/>
  <c r="F71"/>
  <c r="K71" s="1"/>
  <c r="F72"/>
  <c r="K72" s="1"/>
  <c r="F73"/>
  <c r="K73" s="1"/>
  <c r="F74"/>
  <c r="K74" s="1"/>
  <c r="F75"/>
  <c r="K75" s="1"/>
  <c r="F76"/>
  <c r="K76" s="1"/>
  <c r="F77"/>
  <c r="K77" s="1"/>
  <c r="F78"/>
  <c r="K78" s="1"/>
  <c r="F79"/>
  <c r="K79" s="1"/>
  <c r="F80"/>
  <c r="K80" s="1"/>
  <c r="F81"/>
  <c r="K81" s="1"/>
  <c r="F82"/>
  <c r="K82" s="1"/>
  <c r="F83"/>
  <c r="K83" s="1"/>
  <c r="F84"/>
  <c r="K84" s="1"/>
  <c r="F85"/>
  <c r="K85" s="1"/>
  <c r="F86"/>
  <c r="K86" s="1"/>
  <c r="F87"/>
  <c r="K87" s="1"/>
  <c r="F88"/>
  <c r="K88" s="1"/>
  <c r="F89"/>
  <c r="K89" s="1"/>
  <c r="F90"/>
  <c r="K90" s="1"/>
  <c r="F91"/>
  <c r="K91" s="1"/>
  <c r="F92"/>
  <c r="K92" s="1"/>
  <c r="F93"/>
  <c r="K93" s="1"/>
  <c r="F94"/>
  <c r="K94" s="1"/>
  <c r="F95"/>
  <c r="K95" s="1"/>
  <c r="F96"/>
  <c r="K96" s="1"/>
  <c r="F97"/>
  <c r="K97" s="1"/>
  <c r="F98"/>
  <c r="K98" s="1"/>
  <c r="F99"/>
  <c r="K99" s="1"/>
  <c r="F100"/>
  <c r="K100" s="1"/>
  <c r="F101"/>
  <c r="K101" s="1"/>
  <c r="F102"/>
  <c r="K102" s="1"/>
  <c r="F103"/>
  <c r="K103" s="1"/>
  <c r="F5"/>
  <c r="K5" s="1"/>
  <c r="A3" i="3"/>
  <c r="B2"/>
  <c r="A6" s="1"/>
  <c r="A2"/>
  <c r="A4" s="1"/>
  <c r="B1"/>
  <c r="O104" i="2" l="1"/>
  <c r="P5"/>
  <c r="P104" s="1"/>
  <c r="J104"/>
  <c r="A5" i="3"/>
</calcChain>
</file>

<file path=xl/sharedStrings.xml><?xml version="1.0" encoding="utf-8"?>
<sst xmlns="http://schemas.openxmlformats.org/spreadsheetml/2006/main" count="161" uniqueCount="43">
  <si>
    <t>A</t>
  </si>
  <si>
    <t>1. Formuły przetwarzające dane typu data i czas z funkcjami:</t>
  </si>
  <si>
    <t xml:space="preserve">          DZIŚ, TERAZ, DATA, ROK, MIESIĄC, DZIEŃ, Dzień.tyg, CZAS</t>
  </si>
  <si>
    <t>2. Formuły  z funkcjami:</t>
  </si>
  <si>
    <t>JEŻELI    ORAZ     LUB</t>
  </si>
  <si>
    <t xml:space="preserve">SUMA.JEŻELI    SUMA.WARUNKÓW   LICZ.JEŻELI    LICZ.WARUNKI </t>
  </si>
  <si>
    <t>ŚREDNIA.JEŻELI  ŚREDNIA.WARUNKÓW</t>
  </si>
  <si>
    <t>Zabawy rodzinne z Internetem</t>
  </si>
  <si>
    <t>WAKACJE</t>
  </si>
  <si>
    <t>kto</t>
  </si>
  <si>
    <t>data</t>
  </si>
  <si>
    <t>od godz.</t>
  </si>
  <si>
    <t>czas połączenia [sec]</t>
  </si>
  <si>
    <t>do godz.</t>
  </si>
  <si>
    <t>miesiąc</t>
  </si>
  <si>
    <t>dzień tygodnia</t>
  </si>
  <si>
    <t>koszt połączenia</t>
  </si>
  <si>
    <t>dłużej niż godzinę</t>
  </si>
  <si>
    <t>które po północy</t>
  </si>
  <si>
    <t>które w 1 połowie roku</t>
  </si>
  <si>
    <t>które w 2 połowie roku</t>
  </si>
  <si>
    <t>które w weekendy</t>
  </si>
  <si>
    <t>które w wakacje</t>
  </si>
  <si>
    <t>pon.+wt.+czw.</t>
  </si>
  <si>
    <t>kwartał</t>
  </si>
  <si>
    <t>Ile poł. na dzień</t>
  </si>
  <si>
    <t>ilość połączeń</t>
  </si>
  <si>
    <t>czas połączeń</t>
  </si>
  <si>
    <t>tata</t>
  </si>
  <si>
    <t>Adam</t>
  </si>
  <si>
    <t>Jola</t>
  </si>
  <si>
    <t>mama</t>
  </si>
  <si>
    <t>suma</t>
  </si>
  <si>
    <t>Obliczyć:</t>
  </si>
  <si>
    <t>1. czas, do którego trwało każde połączenie (wynik podać w formacie gg:mm:ss)</t>
  </si>
  <si>
    <t>2. całkowity czas zabawy z Internetem w każdym miesiącu (wynik podać w formacie gg:mm:ss)</t>
  </si>
  <si>
    <t xml:space="preserve">3. koszt każdego połączenia, jeżeli za każdą sekundę pierwszej godziny połączenia </t>
  </si>
  <si>
    <t xml:space="preserve">    należy zapłącić 0,12 gr, a za każdą sekundę następnych godzin opłata wynosi 0,1 gr</t>
  </si>
  <si>
    <t>4. ile czasu spędził z komputerem każdy członek rodziny; wyniki należy podać w dwu formatach:</t>
  </si>
  <si>
    <t xml:space="preserve">    gg:mm:ss  - godziny, minuty i sekundy</t>
  </si>
  <si>
    <t xml:space="preserve">    0,00              - godziny i część ułamkowa godziny (2 miejsca po przecinku)</t>
  </si>
  <si>
    <t>5. ile zapłacił z połączenia każdy członek rodziny przyjmując do rozliczeń zasadę podaną w zadaniu 3.</t>
  </si>
  <si>
    <t>WYKŁAD 3</t>
  </si>
</sst>
</file>

<file path=xl/styles.xml><?xml version="1.0" encoding="utf-8"?>
<styleSheet xmlns="http://schemas.openxmlformats.org/spreadsheetml/2006/main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h:mm:ss;@"/>
    <numFmt numFmtId="165" formatCode="[h]:mm:ss;@"/>
    <numFmt numFmtId="166" formatCode="[$-F400]h:mm:ss\ AM/PM"/>
    <numFmt numFmtId="167" formatCode="[$-F800]dddd\,\ mmmm\ dd\,\ yyyy"/>
    <numFmt numFmtId="168" formatCode="[$-409]yy/mm/dd\ h:mm\ AM/PM;@"/>
  </numFmts>
  <fonts count="15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2"/>
      <color indexed="56"/>
      <name val="Arial CE"/>
      <family val="2"/>
      <charset val="238"/>
    </font>
    <font>
      <b/>
      <sz val="11"/>
      <color indexed="39"/>
      <name val="Arial CE"/>
      <family val="2"/>
      <charset val="238"/>
    </font>
    <font>
      <b/>
      <sz val="12"/>
      <color indexed="56"/>
      <name val="Arial CE"/>
      <family val="2"/>
      <charset val="238"/>
    </font>
    <font>
      <b/>
      <sz val="14"/>
      <color indexed="48"/>
      <name val="Arial CE"/>
      <family val="2"/>
      <charset val="238"/>
    </font>
    <font>
      <b/>
      <u/>
      <sz val="20"/>
      <name val="Arial CE"/>
      <family val="2"/>
      <charset val="238"/>
    </font>
    <font>
      <sz val="10"/>
      <color indexed="9"/>
      <name val="Arial CE"/>
      <charset val="238"/>
    </font>
    <font>
      <b/>
      <sz val="20"/>
      <name val="Arial CE"/>
      <family val="2"/>
      <charset val="238"/>
    </font>
    <font>
      <b/>
      <sz val="20"/>
      <color indexed="12"/>
      <name val="Arial CE"/>
      <family val="2"/>
      <charset val="238"/>
    </font>
    <font>
      <sz val="20"/>
      <name val="Arial CE"/>
      <family val="2"/>
      <charset val="238"/>
    </font>
    <font>
      <b/>
      <sz val="12"/>
      <color indexed="12"/>
      <name val="Arial CE"/>
      <charset val="238"/>
    </font>
    <font>
      <b/>
      <sz val="12"/>
      <color indexed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166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Border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166" fontId="0" fillId="0" borderId="0" xfId="0"/>
    <xf numFmtId="166" fontId="2" fillId="0" borderId="0" xfId="0" applyFont="1"/>
    <xf numFmtId="166" fontId="3" fillId="0" borderId="0" xfId="0" applyFont="1" applyAlignment="1">
      <alignment horizontal="centerContinuous"/>
    </xf>
    <xf numFmtId="166" fontId="4" fillId="0" borderId="0" xfId="0" applyFont="1"/>
    <xf numFmtId="166" fontId="5" fillId="2" borderId="1" xfId="0" applyFont="1" applyFill="1" applyBorder="1" applyAlignment="1">
      <alignment horizontal="center" vertical="center" wrapText="1"/>
    </xf>
    <xf numFmtId="166" fontId="6" fillId="0" borderId="0" xfId="0" applyFont="1"/>
    <xf numFmtId="166" fontId="2" fillId="0" borderId="1" xfId="0" applyFont="1" applyBorder="1"/>
    <xf numFmtId="14" fontId="2" fillId="0" borderId="1" xfId="0" applyNumberFormat="1" applyFont="1" applyBorder="1"/>
    <xf numFmtId="21" fontId="2" fillId="0" borderId="1" xfId="0" applyNumberFormat="1" applyFont="1" applyBorder="1"/>
    <xf numFmtId="166" fontId="7" fillId="0" borderId="0" xfId="0" applyFont="1" applyAlignment="1">
      <alignment horizontal="centerContinuous"/>
    </xf>
    <xf numFmtId="166" fontId="8" fillId="0" borderId="0" xfId="3" applyFont="1"/>
    <xf numFmtId="166" fontId="1" fillId="0" borderId="0" xfId="3"/>
    <xf numFmtId="166" fontId="9" fillId="0" borderId="0" xfId="3" applyFont="1"/>
    <xf numFmtId="166" fontId="10" fillId="0" borderId="0" xfId="3" applyFont="1" applyAlignment="1">
      <alignment horizontal="left" wrapText="1"/>
    </xf>
    <xf numFmtId="166" fontId="11" fillId="0" borderId="0" xfId="3" applyFont="1" applyAlignment="1">
      <alignment horizontal="left"/>
    </xf>
    <xf numFmtId="166" fontId="1" fillId="0" borderId="0" xfId="3" applyAlignment="1">
      <alignment wrapText="1"/>
    </xf>
    <xf numFmtId="166" fontId="12" fillId="0" borderId="0" xfId="3" applyFont="1"/>
    <xf numFmtId="166" fontId="10" fillId="0" borderId="0" xfId="3" applyFont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6" fontId="13" fillId="2" borderId="2" xfId="0" applyFont="1" applyFill="1" applyBorder="1" applyAlignment="1">
      <alignment horizontal="center" vertical="center" wrapText="1"/>
    </xf>
    <xf numFmtId="166" fontId="13" fillId="2" borderId="1" xfId="0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166" fontId="14" fillId="0" borderId="1" xfId="0" applyFont="1" applyBorder="1"/>
    <xf numFmtId="165" fontId="14" fillId="0" borderId="1" xfId="0" applyNumberFormat="1" applyFont="1" applyBorder="1"/>
    <xf numFmtId="15" fontId="2" fillId="3" borderId="1" xfId="0" applyNumberFormat="1" applyFont="1" applyFill="1" applyBorder="1"/>
    <xf numFmtId="166" fontId="2" fillId="0" borderId="0" xfId="0" applyNumberFormat="1" applyFont="1"/>
    <xf numFmtId="166" fontId="2" fillId="0" borderId="0" xfId="0" applyNumberFormat="1" applyFont="1"/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0" fillId="0" borderId="0" xfId="0" applyNumberFormat="1"/>
    <xf numFmtId="168" fontId="0" fillId="0" borderId="0" xfId="0" applyNumberFormat="1"/>
    <xf numFmtId="0" fontId="2" fillId="0" borderId="1" xfId="0" applyNumberFormat="1" applyFont="1" applyBorder="1"/>
    <xf numFmtId="0" fontId="2" fillId="0" borderId="0" xfId="0" applyNumberFormat="1" applyFont="1"/>
    <xf numFmtId="44" fontId="2" fillId="0" borderId="0" xfId="5" applyFont="1"/>
    <xf numFmtId="166" fontId="2" fillId="0" borderId="0" xfId="0" applyNumberFormat="1" applyFont="1" applyBorder="1"/>
    <xf numFmtId="0" fontId="2" fillId="4" borderId="0" xfId="0" applyNumberFormat="1" applyFont="1" applyFill="1"/>
  </cellXfs>
  <cellStyles count="6">
    <cellStyle name="Dziesiętny 2" xfId="1"/>
    <cellStyle name="Euro" xfId="2"/>
    <cellStyle name="Normalny" xfId="0" builtinId="0"/>
    <cellStyle name="Normalny_po_z_w6_excel" xfId="3"/>
    <cellStyle name="Walutowy" xfId="5" builtinId="4"/>
    <cellStyle name="Walutowy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3"/>
  <sheetViews>
    <sheetView showGridLines="0" workbookViewId="0">
      <selection activeCell="B16" sqref="B16"/>
    </sheetView>
  </sheetViews>
  <sheetFormatPr defaultColWidth="9.140625" defaultRowHeight="12.75"/>
  <cols>
    <col min="1" max="1" width="9.140625" style="11"/>
    <col min="2" max="2" width="98.42578125" style="15" customWidth="1"/>
    <col min="3" max="11" width="9.140625" style="11"/>
    <col min="12" max="12" width="2.28515625" style="11" customWidth="1"/>
    <col min="13" max="16384" width="9.140625" style="11"/>
  </cols>
  <sheetData>
    <row r="1" spans="2:12" ht="26.25">
      <c r="B1" s="10" t="s">
        <v>42</v>
      </c>
      <c r="L1" s="12" t="s">
        <v>0</v>
      </c>
    </row>
    <row r="2" spans="2:12" ht="63" customHeight="1">
      <c r="B2" s="13" t="s">
        <v>1</v>
      </c>
      <c r="L2" s="12" t="s">
        <v>0</v>
      </c>
    </row>
    <row r="3" spans="2:12" ht="26.25">
      <c r="B3" s="14" t="s">
        <v>2</v>
      </c>
      <c r="L3" s="12" t="s">
        <v>0</v>
      </c>
    </row>
    <row r="4" spans="2:12" ht="22.5" customHeight="1">
      <c r="L4" s="12" t="s">
        <v>0</v>
      </c>
    </row>
    <row r="5" spans="2:12" ht="26.25">
      <c r="B5" s="13" t="s">
        <v>3</v>
      </c>
      <c r="L5" s="12" t="s">
        <v>0</v>
      </c>
    </row>
    <row r="6" spans="2:12" ht="25.9" customHeight="1">
      <c r="B6" s="14" t="s">
        <v>4</v>
      </c>
      <c r="C6" s="16"/>
      <c r="L6" s="12" t="s">
        <v>0</v>
      </c>
    </row>
    <row r="7" spans="2:12" ht="26.25">
      <c r="B7" s="14" t="s">
        <v>5</v>
      </c>
      <c r="L7" s="12" t="s">
        <v>0</v>
      </c>
    </row>
    <row r="8" spans="2:12" ht="8.25" customHeight="1">
      <c r="L8" s="12" t="s">
        <v>0</v>
      </c>
    </row>
    <row r="9" spans="2:12" ht="26.25">
      <c r="B9" s="14" t="s">
        <v>6</v>
      </c>
      <c r="L9" s="12" t="s">
        <v>0</v>
      </c>
    </row>
    <row r="10" spans="2:12">
      <c r="L10" s="12" t="s">
        <v>0</v>
      </c>
    </row>
    <row r="11" spans="2:12">
      <c r="L11" s="12" t="s">
        <v>0</v>
      </c>
    </row>
    <row r="12" spans="2:12">
      <c r="B12" s="11"/>
      <c r="L12" s="12" t="s">
        <v>0</v>
      </c>
    </row>
    <row r="13" spans="2:12">
      <c r="L13" s="12" t="s">
        <v>0</v>
      </c>
    </row>
    <row r="14" spans="2:12" ht="26.25">
      <c r="B14" s="17"/>
      <c r="L14" s="12" t="s">
        <v>0</v>
      </c>
    </row>
    <row r="15" spans="2:12">
      <c r="L15" s="12" t="s">
        <v>0</v>
      </c>
    </row>
    <row r="16" spans="2:12">
      <c r="L16" s="12" t="s">
        <v>0</v>
      </c>
    </row>
    <row r="17" spans="12:12">
      <c r="L17" s="12" t="s">
        <v>0</v>
      </c>
    </row>
    <row r="18" spans="12:12">
      <c r="L18" s="12" t="s">
        <v>0</v>
      </c>
    </row>
    <row r="19" spans="12:12">
      <c r="L19" s="12" t="s">
        <v>0</v>
      </c>
    </row>
    <row r="20" spans="12:12">
      <c r="L20" s="12" t="s">
        <v>0</v>
      </c>
    </row>
    <row r="21" spans="12:12">
      <c r="L21" s="12" t="s">
        <v>0</v>
      </c>
    </row>
    <row r="22" spans="12:12">
      <c r="L22" s="12" t="s">
        <v>0</v>
      </c>
    </row>
    <row r="23" spans="12:12">
      <c r="L23" s="12" t="s">
        <v>0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W124"/>
  <sheetViews>
    <sheetView tabSelected="1" topLeftCell="N1" zoomScale="130" zoomScaleNormal="130" workbookViewId="0">
      <selection activeCell="T12" sqref="T12"/>
    </sheetView>
  </sheetViews>
  <sheetFormatPr defaultColWidth="9.140625" defaultRowHeight="15"/>
  <cols>
    <col min="1" max="2" width="10.42578125" style="1" customWidth="1"/>
    <col min="3" max="3" width="13.140625" style="1" customWidth="1"/>
    <col min="4" max="4" width="10.42578125" style="1" customWidth="1"/>
    <col min="5" max="5" width="10.140625" style="1" bestFit="1" customWidth="1"/>
    <col min="6" max="6" width="10.42578125" style="28" customWidth="1"/>
    <col min="7" max="7" width="21.85546875" style="1" customWidth="1"/>
    <col min="8" max="8" width="10.42578125" style="1" customWidth="1"/>
    <col min="9" max="9" width="10.85546875" style="1" customWidth="1"/>
    <col min="10" max="10" width="13.140625" style="1" customWidth="1"/>
    <col min="11" max="12" width="14" style="1" customWidth="1"/>
    <col min="13" max="13" width="12.85546875" style="1" customWidth="1"/>
    <col min="14" max="14" width="18.7109375" style="1" customWidth="1"/>
    <col min="15" max="15" width="12.28515625" style="1" customWidth="1"/>
    <col min="16" max="16" width="12.140625" style="1" customWidth="1"/>
    <col min="17" max="17" width="14.140625" style="1" customWidth="1"/>
    <col min="18" max="256" width="10.42578125" style="1" customWidth="1"/>
    <col min="257" max="16384" width="9.140625" style="1"/>
  </cols>
  <sheetData>
    <row r="2" spans="2:23" ht="18">
      <c r="B2" s="9" t="s">
        <v>7</v>
      </c>
      <c r="C2" s="2"/>
      <c r="D2" s="2"/>
      <c r="E2" s="2"/>
      <c r="G2" s="27"/>
      <c r="O2" s="26" t="s">
        <v>8</v>
      </c>
      <c r="P2" s="26">
        <v>37073</v>
      </c>
      <c r="Q2" s="26">
        <v>37123</v>
      </c>
    </row>
    <row r="4" spans="2:23" ht="51" customHeight="1">
      <c r="B4" s="4" t="s">
        <v>9</v>
      </c>
      <c r="C4" s="4" t="s">
        <v>10</v>
      </c>
      <c r="D4" s="4" t="s">
        <v>11</v>
      </c>
      <c r="E4" s="4" t="s">
        <v>12</v>
      </c>
      <c r="F4" s="29" t="s">
        <v>13</v>
      </c>
      <c r="G4" s="18" t="s">
        <v>14</v>
      </c>
      <c r="H4" s="19" t="s">
        <v>15</v>
      </c>
      <c r="I4" s="20" t="s">
        <v>16</v>
      </c>
      <c r="J4" s="20" t="s">
        <v>17</v>
      </c>
      <c r="K4" s="21" t="s">
        <v>18</v>
      </c>
      <c r="L4" s="21" t="s">
        <v>19</v>
      </c>
      <c r="M4" s="21" t="s">
        <v>20</v>
      </c>
      <c r="N4" s="21" t="s">
        <v>21</v>
      </c>
      <c r="O4" s="21" t="s">
        <v>22</v>
      </c>
      <c r="P4" s="21" t="s">
        <v>23</v>
      </c>
      <c r="Q4" s="21" t="s">
        <v>24</v>
      </c>
      <c r="R4" s="21" t="s">
        <v>25</v>
      </c>
      <c r="T4" s="19" t="s">
        <v>15</v>
      </c>
      <c r="U4" s="19" t="s">
        <v>26</v>
      </c>
      <c r="V4" s="18" t="s">
        <v>27</v>
      </c>
    </row>
    <row r="5" spans="2:23">
      <c r="B5" s="6" t="s">
        <v>28</v>
      </c>
      <c r="C5" s="7">
        <v>37205</v>
      </c>
      <c r="D5" s="8">
        <v>0.60222222222222221</v>
      </c>
      <c r="E5" s="34">
        <v>17876</v>
      </c>
      <c r="F5" s="37">
        <f>D5+E5/86400</f>
        <v>0.80912037037037032</v>
      </c>
      <c r="G5" s="35">
        <f t="shared" ref="G5:G36" si="0">MONTH(data)</f>
        <v>11</v>
      </c>
      <c r="H5" s="35">
        <f t="shared" ref="H5:H36" si="1">WEEKDAY(data)</f>
        <v>7</v>
      </c>
      <c r="I5" s="36">
        <f t="shared" ref="I5:I36" si="2">IF(czas_połączenia__sec&lt;3600,czas_połączenia__sec*0.0012,3600*0.0012+(czas_połączenia__sec-3600)*0.001)</f>
        <v>18.596</v>
      </c>
      <c r="J5" s="35">
        <f t="shared" ref="J5:J36" si="3">(czas_połączenia__sec&gt;3600)*1</f>
        <v>1</v>
      </c>
      <c r="K5" s="35" t="b">
        <f>F5&gt;1</f>
        <v>0</v>
      </c>
      <c r="L5" s="35" t="b">
        <f t="shared" ref="L5:L36" si="4">data&lt;DATE(2001,7,1)</f>
        <v>0</v>
      </c>
      <c r="M5" s="35" t="b">
        <f t="shared" ref="M5:M36" si="5">data&gt;=pocz.</f>
        <v>1</v>
      </c>
      <c r="N5" s="35" t="b">
        <f t="shared" ref="N5:N36" si="6">OR(WEEKDAY(data)=1,WEEKDAY(data)=7)</f>
        <v>1</v>
      </c>
      <c r="O5" s="35">
        <f>IF(AND(pocz.&lt;=data,data&lt;=kon.),1,0)</f>
        <v>0</v>
      </c>
      <c r="P5" s="35">
        <f>OR(dzień_tygodnia=2,dzień_tygodnia=3,dzień_tygodnia=5)*1</f>
        <v>0</v>
      </c>
      <c r="Q5" s="35"/>
      <c r="R5" s="35"/>
      <c r="T5" s="30">
        <v>1</v>
      </c>
      <c r="V5" s="6"/>
      <c r="W5" s="23"/>
    </row>
    <row r="6" spans="2:23">
      <c r="B6" s="6" t="s">
        <v>29</v>
      </c>
      <c r="C6" s="7">
        <v>36926</v>
      </c>
      <c r="D6" s="8">
        <v>0.76752314814814815</v>
      </c>
      <c r="E6" s="34">
        <v>2951</v>
      </c>
      <c r="F6" s="37">
        <f t="shared" ref="F6:F69" si="7">D6+E6/86400</f>
        <v>0.80167824074074079</v>
      </c>
      <c r="G6" s="35">
        <f t="shared" si="0"/>
        <v>2</v>
      </c>
      <c r="H6" s="35">
        <f t="shared" si="1"/>
        <v>1</v>
      </c>
      <c r="I6" s="36">
        <f t="shared" si="2"/>
        <v>3.5411999999999999</v>
      </c>
      <c r="J6" s="35">
        <f t="shared" si="3"/>
        <v>0</v>
      </c>
      <c r="K6" s="35" t="b">
        <f t="shared" ref="K6:K69" si="8">F6&gt;1</f>
        <v>0</v>
      </c>
      <c r="L6" s="35" t="b">
        <f t="shared" si="4"/>
        <v>1</v>
      </c>
      <c r="M6" s="35" t="b">
        <f t="shared" si="5"/>
        <v>0</v>
      </c>
      <c r="N6" s="35" t="b">
        <f t="shared" si="6"/>
        <v>1</v>
      </c>
      <c r="O6" s="35">
        <f>IF(AND(pocz.&lt;=data,data&lt;=kon.),1,0)</f>
        <v>0</v>
      </c>
      <c r="P6" s="35">
        <f>OR(dzień_tygodnia=2,dzień_tygodnia=3,dzień_tygodnia=5)*1</f>
        <v>0</v>
      </c>
      <c r="Q6" s="35"/>
      <c r="R6" s="35"/>
      <c r="T6" s="30">
        <v>2</v>
      </c>
      <c r="U6" s="6"/>
      <c r="V6" s="23"/>
    </row>
    <row r="7" spans="2:23">
      <c r="B7" s="6" t="s">
        <v>30</v>
      </c>
      <c r="C7" s="7">
        <v>37231</v>
      </c>
      <c r="D7" s="8">
        <v>0.50178240740740743</v>
      </c>
      <c r="E7" s="34">
        <v>18663</v>
      </c>
      <c r="F7" s="37">
        <f t="shared" si="7"/>
        <v>0.71778935185185189</v>
      </c>
      <c r="G7" s="35">
        <f t="shared" si="0"/>
        <v>12</v>
      </c>
      <c r="H7" s="35">
        <f t="shared" si="1"/>
        <v>5</v>
      </c>
      <c r="I7" s="36">
        <f t="shared" si="2"/>
        <v>19.382999999999999</v>
      </c>
      <c r="J7" s="35">
        <f t="shared" si="3"/>
        <v>1</v>
      </c>
      <c r="K7" s="35" t="b">
        <f t="shared" si="8"/>
        <v>0</v>
      </c>
      <c r="L7" s="35" t="b">
        <f t="shared" si="4"/>
        <v>0</v>
      </c>
      <c r="M7" s="35" t="b">
        <f t="shared" si="5"/>
        <v>1</v>
      </c>
      <c r="N7" s="35" t="b">
        <f t="shared" si="6"/>
        <v>0</v>
      </c>
      <c r="O7" s="35">
        <f>IF(AND(pocz.&lt;=data,data&lt;=kon.),1,0)</f>
        <v>0</v>
      </c>
      <c r="P7" s="35">
        <f>OR(dzień_tygodnia=2,dzień_tygodnia=3,dzień_tygodnia=5)*1</f>
        <v>1</v>
      </c>
      <c r="Q7" s="35"/>
      <c r="R7" s="35"/>
      <c r="T7" s="30">
        <v>3</v>
      </c>
      <c r="U7" s="6"/>
      <c r="V7" s="23"/>
    </row>
    <row r="8" spans="2:23">
      <c r="B8" s="6" t="s">
        <v>31</v>
      </c>
      <c r="C8" s="7">
        <v>37072</v>
      </c>
      <c r="D8" s="8">
        <v>0.15619212962962961</v>
      </c>
      <c r="E8" s="34">
        <v>18622</v>
      </c>
      <c r="F8" s="37">
        <f t="shared" si="7"/>
        <v>0.37172453703703701</v>
      </c>
      <c r="G8" s="35">
        <f t="shared" si="0"/>
        <v>6</v>
      </c>
      <c r="H8" s="35">
        <f t="shared" si="1"/>
        <v>7</v>
      </c>
      <c r="I8" s="36">
        <f t="shared" si="2"/>
        <v>19.341999999999999</v>
      </c>
      <c r="J8" s="35">
        <f t="shared" si="3"/>
        <v>1</v>
      </c>
      <c r="K8" s="35" t="b">
        <f t="shared" si="8"/>
        <v>0</v>
      </c>
      <c r="L8" s="35" t="b">
        <f t="shared" si="4"/>
        <v>1</v>
      </c>
      <c r="M8" s="35" t="b">
        <f t="shared" si="5"/>
        <v>0</v>
      </c>
      <c r="N8" s="35" t="b">
        <f t="shared" si="6"/>
        <v>1</v>
      </c>
      <c r="O8" s="35">
        <f>IF(AND(pocz.&lt;=data,data&lt;=kon.),1,0)</f>
        <v>0</v>
      </c>
      <c r="P8" s="35">
        <f>OR(dzień_tygodnia=2,dzień_tygodnia=3,dzień_tygodnia=5)*1</f>
        <v>0</v>
      </c>
      <c r="Q8" s="35"/>
      <c r="R8" s="35"/>
      <c r="T8" s="30">
        <v>4</v>
      </c>
      <c r="U8" s="6"/>
      <c r="V8" s="23"/>
    </row>
    <row r="9" spans="2:23">
      <c r="B9" s="6" t="s">
        <v>28</v>
      </c>
      <c r="C9" s="7">
        <v>37212</v>
      </c>
      <c r="D9" s="8">
        <v>0.90576388888888892</v>
      </c>
      <c r="E9" s="34">
        <v>5197</v>
      </c>
      <c r="F9" s="37">
        <f t="shared" si="7"/>
        <v>0.96591435185185193</v>
      </c>
      <c r="G9" s="35">
        <f t="shared" si="0"/>
        <v>11</v>
      </c>
      <c r="H9" s="35">
        <f t="shared" si="1"/>
        <v>7</v>
      </c>
      <c r="I9" s="36">
        <f t="shared" si="2"/>
        <v>5.9169999999999998</v>
      </c>
      <c r="J9" s="35">
        <f t="shared" si="3"/>
        <v>1</v>
      </c>
      <c r="K9" s="35" t="b">
        <f t="shared" si="8"/>
        <v>0</v>
      </c>
      <c r="L9" s="35" t="b">
        <f t="shared" si="4"/>
        <v>0</v>
      </c>
      <c r="M9" s="35" t="b">
        <f t="shared" si="5"/>
        <v>1</v>
      </c>
      <c r="N9" s="35" t="b">
        <f t="shared" si="6"/>
        <v>1</v>
      </c>
      <c r="O9" s="35">
        <f>IF(AND(pocz.&lt;=data,data&lt;=kon.),1,0)</f>
        <v>0</v>
      </c>
      <c r="P9" s="35">
        <f>OR(dzień_tygodnia=2,dzień_tygodnia=3,dzień_tygodnia=5)*1</f>
        <v>0</v>
      </c>
      <c r="Q9" s="35"/>
      <c r="R9" s="35"/>
      <c r="T9" s="30">
        <v>5</v>
      </c>
      <c r="U9" s="6"/>
      <c r="V9" s="23"/>
    </row>
    <row r="10" spans="2:23">
      <c r="B10" s="6" t="s">
        <v>29</v>
      </c>
      <c r="C10" s="7">
        <v>37094</v>
      </c>
      <c r="D10" s="8">
        <v>0.79415509259259265</v>
      </c>
      <c r="E10" s="34">
        <v>6139</v>
      </c>
      <c r="F10" s="37">
        <f t="shared" si="7"/>
        <v>0.86520833333333336</v>
      </c>
      <c r="G10" s="35">
        <f t="shared" si="0"/>
        <v>7</v>
      </c>
      <c r="H10" s="35">
        <f t="shared" si="1"/>
        <v>1</v>
      </c>
      <c r="I10" s="36">
        <f t="shared" si="2"/>
        <v>6.859</v>
      </c>
      <c r="J10" s="35">
        <f t="shared" si="3"/>
        <v>1</v>
      </c>
      <c r="K10" s="35" t="b">
        <f t="shared" si="8"/>
        <v>0</v>
      </c>
      <c r="L10" s="35" t="b">
        <f t="shared" si="4"/>
        <v>0</v>
      </c>
      <c r="M10" s="35" t="b">
        <f t="shared" si="5"/>
        <v>1</v>
      </c>
      <c r="N10" s="35" t="b">
        <f t="shared" si="6"/>
        <v>1</v>
      </c>
      <c r="O10" s="35">
        <f>IF(AND(pocz.&lt;=data,data&lt;=kon.),1,0)</f>
        <v>1</v>
      </c>
      <c r="P10" s="35">
        <f>OR(dzień_tygodnia=2,dzień_tygodnia=3,dzień_tygodnia=5)*1</f>
        <v>0</v>
      </c>
      <c r="Q10" s="35"/>
      <c r="R10" s="35"/>
      <c r="T10" s="30">
        <v>6</v>
      </c>
      <c r="U10" s="6"/>
      <c r="V10" s="23"/>
    </row>
    <row r="11" spans="2:23">
      <c r="B11" s="6" t="s">
        <v>28</v>
      </c>
      <c r="C11" s="7">
        <v>36935</v>
      </c>
      <c r="D11" s="8">
        <v>0.61516203703703709</v>
      </c>
      <c r="E11" s="34">
        <v>424</v>
      </c>
      <c r="F11" s="37">
        <f t="shared" si="7"/>
        <v>0.62006944444444445</v>
      </c>
      <c r="G11" s="35">
        <f t="shared" si="0"/>
        <v>2</v>
      </c>
      <c r="H11" s="35">
        <f t="shared" si="1"/>
        <v>3</v>
      </c>
      <c r="I11" s="36">
        <f t="shared" si="2"/>
        <v>0.50879999999999992</v>
      </c>
      <c r="J11" s="35">
        <f t="shared" si="3"/>
        <v>0</v>
      </c>
      <c r="K11" s="35" t="b">
        <f t="shared" si="8"/>
        <v>0</v>
      </c>
      <c r="L11" s="35" t="b">
        <f t="shared" si="4"/>
        <v>1</v>
      </c>
      <c r="M11" s="35" t="b">
        <f t="shared" si="5"/>
        <v>0</v>
      </c>
      <c r="N11" s="35" t="b">
        <f t="shared" si="6"/>
        <v>0</v>
      </c>
      <c r="O11" s="35">
        <f>IF(AND(pocz.&lt;=data,data&lt;=kon.),1,0)</f>
        <v>0</v>
      </c>
      <c r="P11" s="35">
        <f>OR(dzień_tygodnia=2,dzień_tygodnia=3,dzień_tygodnia=5)*1</f>
        <v>1</v>
      </c>
      <c r="Q11" s="35"/>
      <c r="R11" s="35"/>
      <c r="T11" s="30">
        <v>7</v>
      </c>
      <c r="U11" s="6"/>
      <c r="V11" s="23"/>
    </row>
    <row r="12" spans="2:23" ht="15.75">
      <c r="B12" s="6" t="s">
        <v>31</v>
      </c>
      <c r="C12" s="7">
        <v>37013</v>
      </c>
      <c r="D12" s="8">
        <v>0.6991087962962963</v>
      </c>
      <c r="E12" s="34">
        <v>4013</v>
      </c>
      <c r="F12" s="37">
        <f t="shared" si="7"/>
        <v>0.74555555555555553</v>
      </c>
      <c r="G12" s="35">
        <f t="shared" si="0"/>
        <v>5</v>
      </c>
      <c r="H12" s="35">
        <f t="shared" si="1"/>
        <v>4</v>
      </c>
      <c r="I12" s="36">
        <f t="shared" si="2"/>
        <v>4.7329999999999997</v>
      </c>
      <c r="J12" s="35">
        <f t="shared" si="3"/>
        <v>1</v>
      </c>
      <c r="K12" s="35" t="b">
        <f t="shared" si="8"/>
        <v>0</v>
      </c>
      <c r="L12" s="35" t="b">
        <f t="shared" si="4"/>
        <v>1</v>
      </c>
      <c r="M12" s="35" t="b">
        <f t="shared" si="5"/>
        <v>0</v>
      </c>
      <c r="N12" s="35" t="b">
        <f t="shared" si="6"/>
        <v>0</v>
      </c>
      <c r="O12" s="35">
        <f>IF(AND(pocz.&lt;=data,data&lt;=kon.),1,0)</f>
        <v>0</v>
      </c>
      <c r="P12" s="35">
        <f>OR(dzień_tygodnia=2,dzień_tygodnia=3,dzień_tygodnia=5)*1</f>
        <v>0</v>
      </c>
      <c r="Q12" s="35"/>
      <c r="R12" s="35"/>
      <c r="T12" s="22" t="s">
        <v>32</v>
      </c>
      <c r="U12" s="24"/>
      <c r="V12" s="25"/>
    </row>
    <row r="13" spans="2:23">
      <c r="B13" s="6" t="s">
        <v>28</v>
      </c>
      <c r="C13" s="7">
        <v>37190</v>
      </c>
      <c r="D13" s="8">
        <v>0.81287037037037047</v>
      </c>
      <c r="E13" s="34">
        <v>13425</v>
      </c>
      <c r="F13" s="37">
        <f t="shared" si="7"/>
        <v>0.96825231481481489</v>
      </c>
      <c r="G13" s="35">
        <f t="shared" si="0"/>
        <v>10</v>
      </c>
      <c r="H13" s="35">
        <f t="shared" si="1"/>
        <v>6</v>
      </c>
      <c r="I13" s="36">
        <f t="shared" si="2"/>
        <v>14.145</v>
      </c>
      <c r="J13" s="35">
        <f t="shared" si="3"/>
        <v>1</v>
      </c>
      <c r="K13" s="35" t="b">
        <f t="shared" si="8"/>
        <v>0</v>
      </c>
      <c r="L13" s="35" t="b">
        <f t="shared" si="4"/>
        <v>0</v>
      </c>
      <c r="M13" s="35" t="b">
        <f t="shared" si="5"/>
        <v>1</v>
      </c>
      <c r="N13" s="35" t="b">
        <f t="shared" si="6"/>
        <v>0</v>
      </c>
      <c r="O13" s="35">
        <f>IF(AND(pocz.&lt;=data,data&lt;=kon.),1,0)</f>
        <v>0</v>
      </c>
      <c r="P13" s="35">
        <f>OR(dzień_tygodnia=2,dzień_tygodnia=3,dzień_tygodnia=5)*1</f>
        <v>0</v>
      </c>
      <c r="Q13" s="35"/>
      <c r="R13" s="35"/>
    </row>
    <row r="14" spans="2:23">
      <c r="B14" s="6" t="s">
        <v>28</v>
      </c>
      <c r="C14" s="7">
        <v>37145</v>
      </c>
      <c r="D14" s="8">
        <v>0.54249999999999998</v>
      </c>
      <c r="E14" s="34">
        <v>14827</v>
      </c>
      <c r="F14" s="37">
        <f t="shared" si="7"/>
        <v>0.71410879629629631</v>
      </c>
      <c r="G14" s="35">
        <f t="shared" si="0"/>
        <v>9</v>
      </c>
      <c r="H14" s="35">
        <f t="shared" si="1"/>
        <v>3</v>
      </c>
      <c r="I14" s="36">
        <f t="shared" si="2"/>
        <v>15.547000000000001</v>
      </c>
      <c r="J14" s="35">
        <f t="shared" si="3"/>
        <v>1</v>
      </c>
      <c r="K14" s="35" t="b">
        <f t="shared" si="8"/>
        <v>0</v>
      </c>
      <c r="L14" s="35" t="b">
        <f t="shared" si="4"/>
        <v>0</v>
      </c>
      <c r="M14" s="35" t="b">
        <f t="shared" si="5"/>
        <v>1</v>
      </c>
      <c r="N14" s="35" t="b">
        <f t="shared" si="6"/>
        <v>0</v>
      </c>
      <c r="O14" s="35">
        <f>IF(AND(pocz.&lt;=data,data&lt;=kon.),1,0)</f>
        <v>0</v>
      </c>
      <c r="P14" s="35">
        <f>OR(dzień_tygodnia=2,dzień_tygodnia=3,dzień_tygodnia=5)*1</f>
        <v>1</v>
      </c>
      <c r="Q14" s="35"/>
      <c r="R14" s="35"/>
    </row>
    <row r="15" spans="2:23">
      <c r="B15" s="6" t="s">
        <v>28</v>
      </c>
      <c r="C15" s="7">
        <v>37044</v>
      </c>
      <c r="D15" s="8">
        <v>0.9186805555555555</v>
      </c>
      <c r="E15" s="34">
        <v>9187</v>
      </c>
      <c r="F15" s="37">
        <f t="shared" si="7"/>
        <v>1.025011574074074</v>
      </c>
      <c r="G15" s="35">
        <f t="shared" si="0"/>
        <v>6</v>
      </c>
      <c r="H15" s="35">
        <f t="shared" si="1"/>
        <v>7</v>
      </c>
      <c r="I15" s="36">
        <f t="shared" si="2"/>
        <v>9.907</v>
      </c>
      <c r="J15" s="35">
        <f t="shared" si="3"/>
        <v>1</v>
      </c>
      <c r="K15" s="35" t="b">
        <f t="shared" si="8"/>
        <v>1</v>
      </c>
      <c r="L15" s="35" t="b">
        <f t="shared" si="4"/>
        <v>1</v>
      </c>
      <c r="M15" s="35" t="b">
        <f t="shared" si="5"/>
        <v>0</v>
      </c>
      <c r="N15" s="35" t="b">
        <f t="shared" si="6"/>
        <v>1</v>
      </c>
      <c r="O15" s="35">
        <f>IF(AND(pocz.&lt;=data,data&lt;=kon.),1,0)</f>
        <v>0</v>
      </c>
      <c r="P15" s="35">
        <f>OR(dzień_tygodnia=2,dzień_tygodnia=3,dzień_tygodnia=5)*1</f>
        <v>0</v>
      </c>
      <c r="Q15" s="35"/>
      <c r="R15" s="35"/>
    </row>
    <row r="16" spans="2:23">
      <c r="B16" s="6" t="s">
        <v>29</v>
      </c>
      <c r="C16" s="7">
        <v>36958</v>
      </c>
      <c r="D16" s="8">
        <v>0.57496527777777773</v>
      </c>
      <c r="E16" s="34">
        <v>16047</v>
      </c>
      <c r="F16" s="37">
        <f t="shared" si="7"/>
        <v>0.76069444444444434</v>
      </c>
      <c r="G16" s="35">
        <f t="shared" si="0"/>
        <v>3</v>
      </c>
      <c r="H16" s="35">
        <f t="shared" si="1"/>
        <v>5</v>
      </c>
      <c r="I16" s="36">
        <f t="shared" si="2"/>
        <v>16.766999999999999</v>
      </c>
      <c r="J16" s="35">
        <f t="shared" si="3"/>
        <v>1</v>
      </c>
      <c r="K16" s="35" t="b">
        <f t="shared" si="8"/>
        <v>0</v>
      </c>
      <c r="L16" s="35" t="b">
        <f t="shared" si="4"/>
        <v>1</v>
      </c>
      <c r="M16" s="35" t="b">
        <f t="shared" si="5"/>
        <v>0</v>
      </c>
      <c r="N16" s="35" t="b">
        <f t="shared" si="6"/>
        <v>0</v>
      </c>
      <c r="O16" s="35">
        <f>IF(AND(pocz.&lt;=data,data&lt;=kon.),1,0)</f>
        <v>0</v>
      </c>
      <c r="P16" s="35">
        <f>OR(dzień_tygodnia=2,dzień_tygodnia=3,dzień_tygodnia=5)*1</f>
        <v>1</v>
      </c>
      <c r="Q16" s="35"/>
      <c r="R16" s="35"/>
    </row>
    <row r="17" spans="2:18">
      <c r="B17" s="6" t="s">
        <v>30</v>
      </c>
      <c r="C17" s="7">
        <v>37048</v>
      </c>
      <c r="D17" s="8">
        <v>8.8043981481481473E-2</v>
      </c>
      <c r="E17" s="34">
        <v>3386</v>
      </c>
      <c r="F17" s="37">
        <f t="shared" si="7"/>
        <v>0.12723379629629628</v>
      </c>
      <c r="G17" s="35">
        <f t="shared" si="0"/>
        <v>6</v>
      </c>
      <c r="H17" s="35">
        <f t="shared" si="1"/>
        <v>4</v>
      </c>
      <c r="I17" s="36">
        <f t="shared" si="2"/>
        <v>4.0631999999999993</v>
      </c>
      <c r="J17" s="35">
        <f t="shared" si="3"/>
        <v>0</v>
      </c>
      <c r="K17" s="35" t="b">
        <f t="shared" si="8"/>
        <v>0</v>
      </c>
      <c r="L17" s="35" t="b">
        <f t="shared" si="4"/>
        <v>1</v>
      </c>
      <c r="M17" s="35" t="b">
        <f t="shared" si="5"/>
        <v>0</v>
      </c>
      <c r="N17" s="35" t="b">
        <f t="shared" si="6"/>
        <v>0</v>
      </c>
      <c r="O17" s="35">
        <f>IF(AND(pocz.&lt;=data,data&lt;=kon.),1,0)</f>
        <v>0</v>
      </c>
      <c r="P17" s="35">
        <f>OR(dzień_tygodnia=2,dzień_tygodnia=3,dzień_tygodnia=5)*1</f>
        <v>0</v>
      </c>
      <c r="Q17" s="35"/>
      <c r="R17" s="35"/>
    </row>
    <row r="18" spans="2:18">
      <c r="B18" s="6" t="s">
        <v>28</v>
      </c>
      <c r="C18" s="7">
        <v>36920</v>
      </c>
      <c r="D18" s="8">
        <v>0.25769675925925922</v>
      </c>
      <c r="E18" s="34">
        <v>7832</v>
      </c>
      <c r="F18" s="37">
        <f t="shared" si="7"/>
        <v>0.34834490740740737</v>
      </c>
      <c r="G18" s="35">
        <f t="shared" si="0"/>
        <v>1</v>
      </c>
      <c r="H18" s="35">
        <f t="shared" si="1"/>
        <v>2</v>
      </c>
      <c r="I18" s="36">
        <f t="shared" si="2"/>
        <v>8.5519999999999996</v>
      </c>
      <c r="J18" s="35">
        <f t="shared" si="3"/>
        <v>1</v>
      </c>
      <c r="K18" s="35" t="b">
        <f t="shared" si="8"/>
        <v>0</v>
      </c>
      <c r="L18" s="35" t="b">
        <f t="shared" si="4"/>
        <v>1</v>
      </c>
      <c r="M18" s="35" t="b">
        <f t="shared" si="5"/>
        <v>0</v>
      </c>
      <c r="N18" s="35" t="b">
        <f t="shared" si="6"/>
        <v>0</v>
      </c>
      <c r="O18" s="35">
        <f>IF(AND(pocz.&lt;=data,data&lt;=kon.),1,0)</f>
        <v>0</v>
      </c>
      <c r="P18" s="35">
        <f>OR(dzień_tygodnia=2,dzień_tygodnia=3,dzień_tygodnia=5)*1</f>
        <v>1</v>
      </c>
      <c r="Q18" s="35"/>
      <c r="R18" s="35"/>
    </row>
    <row r="19" spans="2:18">
      <c r="B19" s="6" t="s">
        <v>29</v>
      </c>
      <c r="C19" s="7">
        <v>37022</v>
      </c>
      <c r="D19" s="8">
        <v>0.17196759259259262</v>
      </c>
      <c r="E19" s="34">
        <v>1392</v>
      </c>
      <c r="F19" s="37">
        <f t="shared" si="7"/>
        <v>0.18807870370370372</v>
      </c>
      <c r="G19" s="35">
        <f t="shared" si="0"/>
        <v>5</v>
      </c>
      <c r="H19" s="35">
        <f t="shared" si="1"/>
        <v>6</v>
      </c>
      <c r="I19" s="36">
        <f t="shared" si="2"/>
        <v>1.6703999999999999</v>
      </c>
      <c r="J19" s="35">
        <f t="shared" si="3"/>
        <v>0</v>
      </c>
      <c r="K19" s="35" t="b">
        <f t="shared" si="8"/>
        <v>0</v>
      </c>
      <c r="L19" s="35" t="b">
        <f t="shared" si="4"/>
        <v>1</v>
      </c>
      <c r="M19" s="35" t="b">
        <f t="shared" si="5"/>
        <v>0</v>
      </c>
      <c r="N19" s="35" t="b">
        <f t="shared" si="6"/>
        <v>0</v>
      </c>
      <c r="O19" s="35">
        <f>IF(AND(pocz.&lt;=data,data&lt;=kon.),1,0)</f>
        <v>0</v>
      </c>
      <c r="P19" s="35">
        <f>OR(dzień_tygodnia=2,dzień_tygodnia=3,dzień_tygodnia=5)*1</f>
        <v>0</v>
      </c>
      <c r="Q19" s="35"/>
      <c r="R19" s="35"/>
    </row>
    <row r="20" spans="2:18">
      <c r="B20" s="6" t="s">
        <v>28</v>
      </c>
      <c r="C20" s="7">
        <v>37199</v>
      </c>
      <c r="D20" s="8">
        <v>0.56563657407407408</v>
      </c>
      <c r="E20" s="34">
        <v>2495</v>
      </c>
      <c r="F20" s="37">
        <f t="shared" si="7"/>
        <v>0.5945138888888889</v>
      </c>
      <c r="G20" s="35">
        <f t="shared" si="0"/>
        <v>11</v>
      </c>
      <c r="H20" s="35">
        <f t="shared" si="1"/>
        <v>1</v>
      </c>
      <c r="I20" s="36">
        <f t="shared" si="2"/>
        <v>2.9939999999999998</v>
      </c>
      <c r="J20" s="35">
        <f t="shared" si="3"/>
        <v>0</v>
      </c>
      <c r="K20" s="35" t="b">
        <f t="shared" si="8"/>
        <v>0</v>
      </c>
      <c r="L20" s="35" t="b">
        <f t="shared" si="4"/>
        <v>0</v>
      </c>
      <c r="M20" s="35" t="b">
        <f t="shared" si="5"/>
        <v>1</v>
      </c>
      <c r="N20" s="35" t="b">
        <f t="shared" si="6"/>
        <v>1</v>
      </c>
      <c r="O20" s="35">
        <f>IF(AND(pocz.&lt;=data,data&lt;=kon.),1,0)</f>
        <v>0</v>
      </c>
      <c r="P20" s="35">
        <f>OR(dzień_tygodnia=2,dzień_tygodnia=3,dzień_tygodnia=5)*1</f>
        <v>0</v>
      </c>
      <c r="Q20" s="35"/>
      <c r="R20" s="35"/>
    </row>
    <row r="21" spans="2:18">
      <c r="B21" s="6" t="s">
        <v>28</v>
      </c>
      <c r="C21" s="7">
        <v>37037</v>
      </c>
      <c r="D21" s="8">
        <v>0.85388888888888881</v>
      </c>
      <c r="E21" s="34">
        <v>424</v>
      </c>
      <c r="F21" s="37">
        <f t="shared" si="7"/>
        <v>0.85879629629629617</v>
      </c>
      <c r="G21" s="35">
        <f t="shared" si="0"/>
        <v>5</v>
      </c>
      <c r="H21" s="35">
        <f t="shared" si="1"/>
        <v>7</v>
      </c>
      <c r="I21" s="36">
        <f t="shared" si="2"/>
        <v>0.50879999999999992</v>
      </c>
      <c r="J21" s="35">
        <f t="shared" si="3"/>
        <v>0</v>
      </c>
      <c r="K21" s="35" t="b">
        <f t="shared" si="8"/>
        <v>0</v>
      </c>
      <c r="L21" s="35" t="b">
        <f t="shared" si="4"/>
        <v>1</v>
      </c>
      <c r="M21" s="35" t="b">
        <f t="shared" si="5"/>
        <v>0</v>
      </c>
      <c r="N21" s="35" t="b">
        <f t="shared" si="6"/>
        <v>1</v>
      </c>
      <c r="O21" s="35">
        <f>IF(AND(pocz.&lt;=data,data&lt;=kon.),1,0)</f>
        <v>0</v>
      </c>
      <c r="P21" s="35">
        <f>OR(dzień_tygodnia=2,dzień_tygodnia=3,dzień_tygodnia=5)*1</f>
        <v>0</v>
      </c>
      <c r="Q21" s="35"/>
      <c r="R21" s="35"/>
    </row>
    <row r="22" spans="2:18">
      <c r="B22" s="6" t="s">
        <v>31</v>
      </c>
      <c r="C22" s="7">
        <v>37022</v>
      </c>
      <c r="D22" s="8">
        <v>0.69003472222222229</v>
      </c>
      <c r="E22" s="34">
        <v>12550</v>
      </c>
      <c r="F22" s="37">
        <f t="shared" si="7"/>
        <v>0.83528935185185194</v>
      </c>
      <c r="G22" s="35">
        <f t="shared" si="0"/>
        <v>5</v>
      </c>
      <c r="H22" s="35">
        <f t="shared" si="1"/>
        <v>6</v>
      </c>
      <c r="I22" s="36">
        <f t="shared" si="2"/>
        <v>13.27</v>
      </c>
      <c r="J22" s="35">
        <f t="shared" si="3"/>
        <v>1</v>
      </c>
      <c r="K22" s="35" t="b">
        <f t="shared" si="8"/>
        <v>0</v>
      </c>
      <c r="L22" s="35" t="b">
        <f t="shared" si="4"/>
        <v>1</v>
      </c>
      <c r="M22" s="35" t="b">
        <f t="shared" si="5"/>
        <v>0</v>
      </c>
      <c r="N22" s="35" t="b">
        <f t="shared" si="6"/>
        <v>0</v>
      </c>
      <c r="O22" s="35">
        <f>IF(AND(pocz.&lt;=data,data&lt;=kon.),1,0)</f>
        <v>0</v>
      </c>
      <c r="P22" s="35">
        <f>OR(dzień_tygodnia=2,dzień_tygodnia=3,dzień_tygodnia=5)*1</f>
        <v>0</v>
      </c>
      <c r="Q22" s="35"/>
      <c r="R22" s="35"/>
    </row>
    <row r="23" spans="2:18">
      <c r="B23" s="6" t="s">
        <v>29</v>
      </c>
      <c r="C23" s="7">
        <v>37076</v>
      </c>
      <c r="D23" s="8">
        <v>0.32458333333333333</v>
      </c>
      <c r="E23" s="34">
        <v>7969</v>
      </c>
      <c r="F23" s="37">
        <f t="shared" si="7"/>
        <v>0.41681712962962963</v>
      </c>
      <c r="G23" s="35">
        <f t="shared" si="0"/>
        <v>7</v>
      </c>
      <c r="H23" s="35">
        <f t="shared" si="1"/>
        <v>4</v>
      </c>
      <c r="I23" s="36">
        <f t="shared" si="2"/>
        <v>8.6890000000000001</v>
      </c>
      <c r="J23" s="35">
        <f t="shared" si="3"/>
        <v>1</v>
      </c>
      <c r="K23" s="35" t="b">
        <f t="shared" si="8"/>
        <v>0</v>
      </c>
      <c r="L23" s="35" t="b">
        <f t="shared" si="4"/>
        <v>0</v>
      </c>
      <c r="M23" s="35" t="b">
        <f t="shared" si="5"/>
        <v>1</v>
      </c>
      <c r="N23" s="35" t="b">
        <f t="shared" si="6"/>
        <v>0</v>
      </c>
      <c r="O23" s="35">
        <f>IF(AND(pocz.&lt;=data,data&lt;=kon.),1,0)</f>
        <v>1</v>
      </c>
      <c r="P23" s="35">
        <f>OR(dzień_tygodnia=2,dzień_tygodnia=3,dzień_tygodnia=5)*1</f>
        <v>0</v>
      </c>
      <c r="Q23" s="35"/>
      <c r="R23" s="35"/>
    </row>
    <row r="24" spans="2:18">
      <c r="B24" s="6" t="s">
        <v>28</v>
      </c>
      <c r="C24" s="7">
        <v>37127</v>
      </c>
      <c r="D24" s="8">
        <v>0.17878472222222222</v>
      </c>
      <c r="E24" s="34">
        <v>10083</v>
      </c>
      <c r="F24" s="37">
        <f t="shared" si="7"/>
        <v>0.29548611111111112</v>
      </c>
      <c r="G24" s="35">
        <f t="shared" si="0"/>
        <v>8</v>
      </c>
      <c r="H24" s="35">
        <f t="shared" si="1"/>
        <v>6</v>
      </c>
      <c r="I24" s="36">
        <f t="shared" si="2"/>
        <v>10.803000000000001</v>
      </c>
      <c r="J24" s="35">
        <f t="shared" si="3"/>
        <v>1</v>
      </c>
      <c r="K24" s="35" t="b">
        <f t="shared" si="8"/>
        <v>0</v>
      </c>
      <c r="L24" s="35" t="b">
        <f t="shared" si="4"/>
        <v>0</v>
      </c>
      <c r="M24" s="35" t="b">
        <f t="shared" si="5"/>
        <v>1</v>
      </c>
      <c r="N24" s="35" t="b">
        <f t="shared" si="6"/>
        <v>0</v>
      </c>
      <c r="O24" s="35">
        <f>IF(AND(pocz.&lt;=data,data&lt;=kon.),1,0)</f>
        <v>0</v>
      </c>
      <c r="P24" s="35">
        <f>OR(dzień_tygodnia=2,dzień_tygodnia=3,dzień_tygodnia=5)*1</f>
        <v>0</v>
      </c>
      <c r="Q24" s="35"/>
      <c r="R24" s="35"/>
    </row>
    <row r="25" spans="2:18">
      <c r="B25" s="6" t="s">
        <v>30</v>
      </c>
      <c r="C25" s="7">
        <v>37079</v>
      </c>
      <c r="D25" s="8">
        <v>0.49824074074074076</v>
      </c>
      <c r="E25" s="34">
        <v>11291</v>
      </c>
      <c r="F25" s="37">
        <f t="shared" si="7"/>
        <v>0.62892361111111117</v>
      </c>
      <c r="G25" s="35">
        <f t="shared" si="0"/>
        <v>7</v>
      </c>
      <c r="H25" s="35">
        <f t="shared" si="1"/>
        <v>7</v>
      </c>
      <c r="I25" s="36">
        <f t="shared" si="2"/>
        <v>12.010999999999999</v>
      </c>
      <c r="J25" s="35">
        <f t="shared" si="3"/>
        <v>1</v>
      </c>
      <c r="K25" s="35" t="b">
        <f t="shared" si="8"/>
        <v>0</v>
      </c>
      <c r="L25" s="35" t="b">
        <f t="shared" si="4"/>
        <v>0</v>
      </c>
      <c r="M25" s="35" t="b">
        <f t="shared" si="5"/>
        <v>1</v>
      </c>
      <c r="N25" s="35" t="b">
        <f t="shared" si="6"/>
        <v>1</v>
      </c>
      <c r="O25" s="35">
        <f>IF(AND(pocz.&lt;=data,data&lt;=kon.),1,0)</f>
        <v>1</v>
      </c>
      <c r="P25" s="35">
        <f>OR(dzień_tygodnia=2,dzień_tygodnia=3,dzień_tygodnia=5)*1</f>
        <v>0</v>
      </c>
      <c r="Q25" s="35"/>
      <c r="R25" s="35"/>
    </row>
    <row r="26" spans="2:18">
      <c r="B26" s="6" t="s">
        <v>30</v>
      </c>
      <c r="C26" s="7">
        <v>37254</v>
      </c>
      <c r="D26" s="8">
        <v>0.15768518518518518</v>
      </c>
      <c r="E26" s="34">
        <v>2907</v>
      </c>
      <c r="F26" s="37">
        <f t="shared" si="7"/>
        <v>0.19133101851851853</v>
      </c>
      <c r="G26" s="35">
        <f t="shared" si="0"/>
        <v>12</v>
      </c>
      <c r="H26" s="35">
        <f t="shared" si="1"/>
        <v>7</v>
      </c>
      <c r="I26" s="36">
        <f t="shared" si="2"/>
        <v>3.4883999999999995</v>
      </c>
      <c r="J26" s="35">
        <f t="shared" si="3"/>
        <v>0</v>
      </c>
      <c r="K26" s="35" t="b">
        <f t="shared" si="8"/>
        <v>0</v>
      </c>
      <c r="L26" s="35" t="b">
        <f t="shared" si="4"/>
        <v>0</v>
      </c>
      <c r="M26" s="35" t="b">
        <f t="shared" si="5"/>
        <v>1</v>
      </c>
      <c r="N26" s="35" t="b">
        <f t="shared" si="6"/>
        <v>1</v>
      </c>
      <c r="O26" s="35">
        <f>IF(AND(pocz.&lt;=data,data&lt;=kon.),1,0)</f>
        <v>0</v>
      </c>
      <c r="P26" s="35">
        <f>OR(dzień_tygodnia=2,dzień_tygodnia=3,dzień_tygodnia=5)*1</f>
        <v>0</v>
      </c>
      <c r="Q26" s="35"/>
      <c r="R26" s="35"/>
    </row>
    <row r="27" spans="2:18">
      <c r="B27" s="6" t="s">
        <v>29</v>
      </c>
      <c r="C27" s="7">
        <v>37143</v>
      </c>
      <c r="D27" s="8">
        <v>0.49074074074074076</v>
      </c>
      <c r="E27" s="34">
        <v>16960</v>
      </c>
      <c r="F27" s="37">
        <f t="shared" si="7"/>
        <v>0.68703703703703711</v>
      </c>
      <c r="G27" s="35">
        <f t="shared" si="0"/>
        <v>9</v>
      </c>
      <c r="H27" s="35">
        <f t="shared" si="1"/>
        <v>1</v>
      </c>
      <c r="I27" s="36">
        <f t="shared" si="2"/>
        <v>17.68</v>
      </c>
      <c r="J27" s="35">
        <f t="shared" si="3"/>
        <v>1</v>
      </c>
      <c r="K27" s="35" t="b">
        <f t="shared" si="8"/>
        <v>0</v>
      </c>
      <c r="L27" s="35" t="b">
        <f t="shared" si="4"/>
        <v>0</v>
      </c>
      <c r="M27" s="35" t="b">
        <f t="shared" si="5"/>
        <v>1</v>
      </c>
      <c r="N27" s="35" t="b">
        <f t="shared" si="6"/>
        <v>1</v>
      </c>
      <c r="O27" s="35">
        <f>IF(AND(pocz.&lt;=data,data&lt;=kon.),1,0)</f>
        <v>0</v>
      </c>
      <c r="P27" s="35">
        <f>OR(dzień_tygodnia=2,dzień_tygodnia=3,dzień_tygodnia=5)*1</f>
        <v>0</v>
      </c>
      <c r="Q27" s="35"/>
      <c r="R27" s="35"/>
    </row>
    <row r="28" spans="2:18">
      <c r="B28" s="6" t="s">
        <v>31</v>
      </c>
      <c r="C28" s="7">
        <v>37025</v>
      </c>
      <c r="D28" s="8">
        <v>0.59630787037037036</v>
      </c>
      <c r="E28" s="34">
        <v>10504</v>
      </c>
      <c r="F28" s="37">
        <f t="shared" si="7"/>
        <v>0.71788194444444442</v>
      </c>
      <c r="G28" s="35">
        <f t="shared" si="0"/>
        <v>5</v>
      </c>
      <c r="H28" s="35">
        <f t="shared" si="1"/>
        <v>2</v>
      </c>
      <c r="I28" s="36">
        <f t="shared" si="2"/>
        <v>11.224</v>
      </c>
      <c r="J28" s="35">
        <f t="shared" si="3"/>
        <v>1</v>
      </c>
      <c r="K28" s="35" t="b">
        <f t="shared" si="8"/>
        <v>0</v>
      </c>
      <c r="L28" s="35" t="b">
        <f t="shared" si="4"/>
        <v>1</v>
      </c>
      <c r="M28" s="35" t="b">
        <f t="shared" si="5"/>
        <v>0</v>
      </c>
      <c r="N28" s="35" t="b">
        <f t="shared" si="6"/>
        <v>0</v>
      </c>
      <c r="O28" s="35">
        <f>IF(AND(pocz.&lt;=data,data&lt;=kon.),1,0)</f>
        <v>0</v>
      </c>
      <c r="P28" s="35">
        <f>OR(dzień_tygodnia=2,dzień_tygodnia=3,dzień_tygodnia=5)*1</f>
        <v>1</v>
      </c>
      <c r="Q28" s="35"/>
      <c r="R28" s="35"/>
    </row>
    <row r="29" spans="2:18">
      <c r="B29" s="6" t="s">
        <v>30</v>
      </c>
      <c r="C29" s="7">
        <v>37158</v>
      </c>
      <c r="D29" s="8">
        <v>0.48856481481481479</v>
      </c>
      <c r="E29" s="34">
        <v>7909</v>
      </c>
      <c r="F29" s="37">
        <f t="shared" si="7"/>
        <v>0.58010416666666664</v>
      </c>
      <c r="G29" s="35">
        <f t="shared" si="0"/>
        <v>9</v>
      </c>
      <c r="H29" s="35">
        <f t="shared" si="1"/>
        <v>2</v>
      </c>
      <c r="I29" s="36">
        <f t="shared" si="2"/>
        <v>8.6289999999999996</v>
      </c>
      <c r="J29" s="35">
        <f t="shared" si="3"/>
        <v>1</v>
      </c>
      <c r="K29" s="35" t="b">
        <f t="shared" si="8"/>
        <v>0</v>
      </c>
      <c r="L29" s="35" t="b">
        <f t="shared" si="4"/>
        <v>0</v>
      </c>
      <c r="M29" s="35" t="b">
        <f t="shared" si="5"/>
        <v>1</v>
      </c>
      <c r="N29" s="35" t="b">
        <f t="shared" si="6"/>
        <v>0</v>
      </c>
      <c r="O29" s="35">
        <f>IF(AND(pocz.&lt;=data,data&lt;=kon.),1,0)</f>
        <v>0</v>
      </c>
      <c r="P29" s="35">
        <f>OR(dzień_tygodnia=2,dzień_tygodnia=3,dzień_tygodnia=5)*1</f>
        <v>1</v>
      </c>
      <c r="Q29" s="35"/>
      <c r="R29" s="35"/>
    </row>
    <row r="30" spans="2:18">
      <c r="B30" s="6" t="s">
        <v>28</v>
      </c>
      <c r="C30" s="7">
        <v>36985</v>
      </c>
      <c r="D30" s="8">
        <v>0.67003472222222227</v>
      </c>
      <c r="E30" s="34">
        <v>405</v>
      </c>
      <c r="F30" s="37">
        <f t="shared" si="7"/>
        <v>0.67472222222222222</v>
      </c>
      <c r="G30" s="35">
        <f t="shared" si="0"/>
        <v>4</v>
      </c>
      <c r="H30" s="35">
        <f t="shared" si="1"/>
        <v>4</v>
      </c>
      <c r="I30" s="36">
        <f t="shared" si="2"/>
        <v>0.48599999999999993</v>
      </c>
      <c r="J30" s="35">
        <f t="shared" si="3"/>
        <v>0</v>
      </c>
      <c r="K30" s="35" t="b">
        <f t="shared" si="8"/>
        <v>0</v>
      </c>
      <c r="L30" s="35" t="b">
        <f t="shared" si="4"/>
        <v>1</v>
      </c>
      <c r="M30" s="35" t="b">
        <f t="shared" si="5"/>
        <v>0</v>
      </c>
      <c r="N30" s="35" t="b">
        <f t="shared" si="6"/>
        <v>0</v>
      </c>
      <c r="O30" s="35">
        <f>IF(AND(pocz.&lt;=data,data&lt;=kon.),1,0)</f>
        <v>0</v>
      </c>
      <c r="P30" s="35">
        <f>OR(dzień_tygodnia=2,dzień_tygodnia=3,dzień_tygodnia=5)*1</f>
        <v>0</v>
      </c>
      <c r="Q30" s="35"/>
      <c r="R30" s="35"/>
    </row>
    <row r="31" spans="2:18">
      <c r="B31" s="6" t="s">
        <v>28</v>
      </c>
      <c r="C31" s="7">
        <v>37118</v>
      </c>
      <c r="D31" s="8">
        <v>0.44516203703703705</v>
      </c>
      <c r="E31" s="34">
        <v>6595</v>
      </c>
      <c r="F31" s="37">
        <f t="shared" si="7"/>
        <v>0.52149305555555558</v>
      </c>
      <c r="G31" s="35">
        <f t="shared" si="0"/>
        <v>8</v>
      </c>
      <c r="H31" s="35">
        <f t="shared" si="1"/>
        <v>4</v>
      </c>
      <c r="I31" s="36">
        <f t="shared" si="2"/>
        <v>7.3149999999999995</v>
      </c>
      <c r="J31" s="35">
        <f t="shared" si="3"/>
        <v>1</v>
      </c>
      <c r="K31" s="35" t="b">
        <f t="shared" si="8"/>
        <v>0</v>
      </c>
      <c r="L31" s="35" t="b">
        <f t="shared" si="4"/>
        <v>0</v>
      </c>
      <c r="M31" s="35" t="b">
        <f t="shared" si="5"/>
        <v>1</v>
      </c>
      <c r="N31" s="35" t="b">
        <f t="shared" si="6"/>
        <v>0</v>
      </c>
      <c r="O31" s="35">
        <f>IF(AND(pocz.&lt;=data,data&lt;=kon.),1,0)</f>
        <v>1</v>
      </c>
      <c r="P31" s="35">
        <f>OR(dzień_tygodnia=2,dzień_tygodnia=3,dzień_tygodnia=5)*1</f>
        <v>0</v>
      </c>
      <c r="Q31" s="35"/>
      <c r="R31" s="35"/>
    </row>
    <row r="32" spans="2:18">
      <c r="B32" s="6" t="s">
        <v>29</v>
      </c>
      <c r="C32" s="7">
        <v>36966</v>
      </c>
      <c r="D32" s="8">
        <v>0.40641203703703704</v>
      </c>
      <c r="E32" s="34">
        <v>7747</v>
      </c>
      <c r="F32" s="37">
        <f t="shared" si="7"/>
        <v>0.49607638888888889</v>
      </c>
      <c r="G32" s="35">
        <f t="shared" si="0"/>
        <v>3</v>
      </c>
      <c r="H32" s="35">
        <f t="shared" si="1"/>
        <v>6</v>
      </c>
      <c r="I32" s="36">
        <f t="shared" si="2"/>
        <v>8.4669999999999987</v>
      </c>
      <c r="J32" s="35">
        <f t="shared" si="3"/>
        <v>1</v>
      </c>
      <c r="K32" s="35" t="b">
        <f t="shared" si="8"/>
        <v>0</v>
      </c>
      <c r="L32" s="35" t="b">
        <f t="shared" si="4"/>
        <v>1</v>
      </c>
      <c r="M32" s="35" t="b">
        <f t="shared" si="5"/>
        <v>0</v>
      </c>
      <c r="N32" s="35" t="b">
        <f t="shared" si="6"/>
        <v>0</v>
      </c>
      <c r="O32" s="35">
        <f>IF(AND(pocz.&lt;=data,data&lt;=kon.),1,0)</f>
        <v>0</v>
      </c>
      <c r="P32" s="35">
        <f>OR(dzień_tygodnia=2,dzień_tygodnia=3,dzień_tygodnia=5)*1</f>
        <v>0</v>
      </c>
      <c r="Q32" s="35"/>
      <c r="R32" s="35"/>
    </row>
    <row r="33" spans="2:18">
      <c r="B33" s="6" t="s">
        <v>30</v>
      </c>
      <c r="C33" s="7">
        <v>37048</v>
      </c>
      <c r="D33" s="8">
        <v>0.17980324074074075</v>
      </c>
      <c r="E33" s="34">
        <v>11636</v>
      </c>
      <c r="F33" s="37">
        <f t="shared" si="7"/>
        <v>0.31447916666666664</v>
      </c>
      <c r="G33" s="35">
        <f t="shared" si="0"/>
        <v>6</v>
      </c>
      <c r="H33" s="35">
        <f t="shared" si="1"/>
        <v>4</v>
      </c>
      <c r="I33" s="36">
        <f t="shared" si="2"/>
        <v>12.355999999999998</v>
      </c>
      <c r="J33" s="35">
        <f t="shared" si="3"/>
        <v>1</v>
      </c>
      <c r="K33" s="35" t="b">
        <f t="shared" si="8"/>
        <v>0</v>
      </c>
      <c r="L33" s="35" t="b">
        <f t="shared" si="4"/>
        <v>1</v>
      </c>
      <c r="M33" s="35" t="b">
        <f t="shared" si="5"/>
        <v>0</v>
      </c>
      <c r="N33" s="35" t="b">
        <f t="shared" si="6"/>
        <v>0</v>
      </c>
      <c r="O33" s="35">
        <f>IF(AND(pocz.&lt;=data,data&lt;=kon.),1,0)</f>
        <v>0</v>
      </c>
      <c r="P33" s="35">
        <f>OR(dzień_tygodnia=2,dzień_tygodnia=3,dzień_tygodnia=5)*1</f>
        <v>0</v>
      </c>
      <c r="Q33" s="35"/>
      <c r="R33" s="35"/>
    </row>
    <row r="34" spans="2:18">
      <c r="B34" s="6" t="s">
        <v>29</v>
      </c>
      <c r="C34" s="7">
        <v>37153</v>
      </c>
      <c r="D34" s="8">
        <v>0.13690972222222222</v>
      </c>
      <c r="E34" s="34">
        <v>10454</v>
      </c>
      <c r="F34" s="37">
        <f t="shared" si="7"/>
        <v>0.25790509259259259</v>
      </c>
      <c r="G34" s="35">
        <f t="shared" si="0"/>
        <v>9</v>
      </c>
      <c r="H34" s="35">
        <f t="shared" si="1"/>
        <v>4</v>
      </c>
      <c r="I34" s="36">
        <f t="shared" si="2"/>
        <v>11.173999999999999</v>
      </c>
      <c r="J34" s="35">
        <f t="shared" si="3"/>
        <v>1</v>
      </c>
      <c r="K34" s="35" t="b">
        <f t="shared" si="8"/>
        <v>0</v>
      </c>
      <c r="L34" s="35" t="b">
        <f t="shared" si="4"/>
        <v>0</v>
      </c>
      <c r="M34" s="35" t="b">
        <f t="shared" si="5"/>
        <v>1</v>
      </c>
      <c r="N34" s="35" t="b">
        <f t="shared" si="6"/>
        <v>0</v>
      </c>
      <c r="O34" s="35">
        <f>IF(AND(pocz.&lt;=data,data&lt;=kon.),1,0)</f>
        <v>0</v>
      </c>
      <c r="P34" s="35">
        <f>OR(dzień_tygodnia=2,dzień_tygodnia=3,dzień_tygodnia=5)*1</f>
        <v>0</v>
      </c>
      <c r="Q34" s="35"/>
      <c r="R34" s="35"/>
    </row>
    <row r="35" spans="2:18">
      <c r="B35" s="6" t="s">
        <v>29</v>
      </c>
      <c r="C35" s="7">
        <v>37164</v>
      </c>
      <c r="D35" s="8">
        <v>0.90675925925925915</v>
      </c>
      <c r="E35" s="34">
        <v>17874</v>
      </c>
      <c r="F35" s="37">
        <f t="shared" si="7"/>
        <v>1.1136342592592592</v>
      </c>
      <c r="G35" s="35">
        <f t="shared" si="0"/>
        <v>9</v>
      </c>
      <c r="H35" s="35">
        <f t="shared" si="1"/>
        <v>1</v>
      </c>
      <c r="I35" s="36">
        <f t="shared" si="2"/>
        <v>18.594000000000001</v>
      </c>
      <c r="J35" s="35">
        <f t="shared" si="3"/>
        <v>1</v>
      </c>
      <c r="K35" s="35" t="b">
        <f t="shared" si="8"/>
        <v>1</v>
      </c>
      <c r="L35" s="35" t="b">
        <f t="shared" si="4"/>
        <v>0</v>
      </c>
      <c r="M35" s="35" t="b">
        <f t="shared" si="5"/>
        <v>1</v>
      </c>
      <c r="N35" s="35" t="b">
        <f t="shared" si="6"/>
        <v>1</v>
      </c>
      <c r="O35" s="35">
        <f>IF(AND(pocz.&lt;=data,data&lt;=kon.),1,0)</f>
        <v>0</v>
      </c>
      <c r="P35" s="35">
        <f>OR(dzień_tygodnia=2,dzień_tygodnia=3,dzień_tygodnia=5)*1</f>
        <v>0</v>
      </c>
      <c r="Q35" s="35"/>
      <c r="R35" s="35"/>
    </row>
    <row r="36" spans="2:18">
      <c r="B36" s="6" t="s">
        <v>31</v>
      </c>
      <c r="C36" s="7">
        <v>37002</v>
      </c>
      <c r="D36" s="8">
        <v>0.65844907407407405</v>
      </c>
      <c r="E36" s="34">
        <v>14066</v>
      </c>
      <c r="F36" s="37">
        <f t="shared" si="7"/>
        <v>0.82125000000000004</v>
      </c>
      <c r="G36" s="35">
        <f t="shared" si="0"/>
        <v>4</v>
      </c>
      <c r="H36" s="35">
        <f t="shared" si="1"/>
        <v>7</v>
      </c>
      <c r="I36" s="36">
        <f t="shared" si="2"/>
        <v>14.786000000000001</v>
      </c>
      <c r="J36" s="35">
        <f t="shared" si="3"/>
        <v>1</v>
      </c>
      <c r="K36" s="35" t="b">
        <f t="shared" si="8"/>
        <v>0</v>
      </c>
      <c r="L36" s="35" t="b">
        <f t="shared" si="4"/>
        <v>1</v>
      </c>
      <c r="M36" s="35" t="b">
        <f t="shared" si="5"/>
        <v>0</v>
      </c>
      <c r="N36" s="35" t="b">
        <f t="shared" si="6"/>
        <v>1</v>
      </c>
      <c r="O36" s="35">
        <f>IF(AND(pocz.&lt;=data,data&lt;=kon.),1,0)</f>
        <v>0</v>
      </c>
      <c r="P36" s="35">
        <f>OR(dzień_tygodnia=2,dzień_tygodnia=3,dzień_tygodnia=5)*1</f>
        <v>0</v>
      </c>
      <c r="Q36" s="35"/>
      <c r="R36" s="35"/>
    </row>
    <row r="37" spans="2:18">
      <c r="B37" s="6" t="s">
        <v>28</v>
      </c>
      <c r="C37" s="7">
        <v>37061</v>
      </c>
      <c r="D37" s="8">
        <v>0.44266203703703705</v>
      </c>
      <c r="E37" s="34">
        <v>11887</v>
      </c>
      <c r="F37" s="37">
        <f t="shared" si="7"/>
        <v>0.58024305555555555</v>
      </c>
      <c r="G37" s="35">
        <f t="shared" ref="G37:G68" si="9">MONTH(data)</f>
        <v>6</v>
      </c>
      <c r="H37" s="35">
        <f t="shared" ref="H37:H68" si="10">WEEKDAY(data)</f>
        <v>3</v>
      </c>
      <c r="I37" s="36">
        <f t="shared" ref="I37:I68" si="11">IF(czas_połączenia__sec&lt;3600,czas_połączenia__sec*0.0012,3600*0.0012+(czas_połączenia__sec-3600)*0.001)</f>
        <v>12.606999999999999</v>
      </c>
      <c r="J37" s="35">
        <f t="shared" ref="J37:J68" si="12">(czas_połączenia__sec&gt;3600)*1</f>
        <v>1</v>
      </c>
      <c r="K37" s="35" t="b">
        <f t="shared" si="8"/>
        <v>0</v>
      </c>
      <c r="L37" s="35" t="b">
        <f t="shared" ref="L37:L68" si="13">data&lt;DATE(2001,7,1)</f>
        <v>1</v>
      </c>
      <c r="M37" s="35" t="b">
        <f t="shared" ref="M37:M68" si="14">data&gt;=pocz.</f>
        <v>0</v>
      </c>
      <c r="N37" s="35" t="b">
        <f t="shared" ref="N37:N68" si="15">OR(WEEKDAY(data)=1,WEEKDAY(data)=7)</f>
        <v>0</v>
      </c>
      <c r="O37" s="35">
        <f>IF(AND(pocz.&lt;=data,data&lt;=kon.),1,0)</f>
        <v>0</v>
      </c>
      <c r="P37" s="35">
        <f>OR(dzień_tygodnia=2,dzień_tygodnia=3,dzień_tygodnia=5)*1</f>
        <v>1</v>
      </c>
      <c r="Q37" s="35"/>
      <c r="R37" s="35"/>
    </row>
    <row r="38" spans="2:18">
      <c r="B38" s="6" t="s">
        <v>30</v>
      </c>
      <c r="C38" s="7">
        <v>37097</v>
      </c>
      <c r="D38" s="8">
        <v>0.54326388888888888</v>
      </c>
      <c r="E38" s="34">
        <v>7693</v>
      </c>
      <c r="F38" s="37">
        <f t="shared" si="7"/>
        <v>0.63230324074074074</v>
      </c>
      <c r="G38" s="35">
        <f t="shared" si="9"/>
        <v>7</v>
      </c>
      <c r="H38" s="35">
        <f t="shared" si="10"/>
        <v>4</v>
      </c>
      <c r="I38" s="36">
        <f t="shared" si="11"/>
        <v>8.4130000000000003</v>
      </c>
      <c r="J38" s="35">
        <f t="shared" si="12"/>
        <v>1</v>
      </c>
      <c r="K38" s="35" t="b">
        <f t="shared" si="8"/>
        <v>0</v>
      </c>
      <c r="L38" s="35" t="b">
        <f t="shared" si="13"/>
        <v>0</v>
      </c>
      <c r="M38" s="35" t="b">
        <f t="shared" si="14"/>
        <v>1</v>
      </c>
      <c r="N38" s="35" t="b">
        <f t="shared" si="15"/>
        <v>0</v>
      </c>
      <c r="O38" s="35">
        <f>IF(AND(pocz.&lt;=data,data&lt;=kon.),1,0)</f>
        <v>1</v>
      </c>
      <c r="P38" s="35">
        <f>OR(dzień_tygodnia=2,dzień_tygodnia=3,dzień_tygodnia=5)*1</f>
        <v>0</v>
      </c>
      <c r="Q38" s="35"/>
      <c r="R38" s="35"/>
    </row>
    <row r="39" spans="2:18">
      <c r="B39" s="6" t="s">
        <v>31</v>
      </c>
      <c r="C39" s="7">
        <v>36939</v>
      </c>
      <c r="D39" s="8">
        <v>0.55842592592592599</v>
      </c>
      <c r="E39" s="34">
        <v>871</v>
      </c>
      <c r="F39" s="37">
        <f t="shared" si="7"/>
        <v>0.5685069444444445</v>
      </c>
      <c r="G39" s="35">
        <f t="shared" si="9"/>
        <v>2</v>
      </c>
      <c r="H39" s="35">
        <f t="shared" si="10"/>
        <v>7</v>
      </c>
      <c r="I39" s="36">
        <f t="shared" si="11"/>
        <v>1.0451999999999999</v>
      </c>
      <c r="J39" s="35">
        <f t="shared" si="12"/>
        <v>0</v>
      </c>
      <c r="K39" s="35" t="b">
        <f t="shared" si="8"/>
        <v>0</v>
      </c>
      <c r="L39" s="35" t="b">
        <f t="shared" si="13"/>
        <v>1</v>
      </c>
      <c r="M39" s="35" t="b">
        <f t="shared" si="14"/>
        <v>0</v>
      </c>
      <c r="N39" s="35" t="b">
        <f t="shared" si="15"/>
        <v>1</v>
      </c>
      <c r="O39" s="35">
        <f>IF(AND(pocz.&lt;=data,data&lt;=kon.),1,0)</f>
        <v>0</v>
      </c>
      <c r="P39" s="35">
        <f>OR(dzień_tygodnia=2,dzień_tygodnia=3,dzień_tygodnia=5)*1</f>
        <v>0</v>
      </c>
      <c r="Q39" s="35"/>
      <c r="R39" s="35"/>
    </row>
    <row r="40" spans="2:18">
      <c r="B40" s="6" t="s">
        <v>28</v>
      </c>
      <c r="C40" s="7">
        <v>37130</v>
      </c>
      <c r="D40" s="8">
        <v>0.18199074074074073</v>
      </c>
      <c r="E40" s="34">
        <v>12863</v>
      </c>
      <c r="F40" s="37">
        <f t="shared" si="7"/>
        <v>0.33086805555555554</v>
      </c>
      <c r="G40" s="35">
        <f t="shared" si="9"/>
        <v>8</v>
      </c>
      <c r="H40" s="35">
        <f t="shared" si="10"/>
        <v>2</v>
      </c>
      <c r="I40" s="36">
        <f t="shared" si="11"/>
        <v>13.582999999999998</v>
      </c>
      <c r="J40" s="35">
        <f t="shared" si="12"/>
        <v>1</v>
      </c>
      <c r="K40" s="35" t="b">
        <f t="shared" si="8"/>
        <v>0</v>
      </c>
      <c r="L40" s="35" t="b">
        <f t="shared" si="13"/>
        <v>0</v>
      </c>
      <c r="M40" s="35" t="b">
        <f t="shared" si="14"/>
        <v>1</v>
      </c>
      <c r="N40" s="35" t="b">
        <f t="shared" si="15"/>
        <v>0</v>
      </c>
      <c r="O40" s="35">
        <f>IF(AND(pocz.&lt;=data,data&lt;=kon.),1,0)</f>
        <v>0</v>
      </c>
      <c r="P40" s="35">
        <f>OR(dzień_tygodnia=2,dzień_tygodnia=3,dzień_tygodnia=5)*1</f>
        <v>1</v>
      </c>
      <c r="Q40" s="35"/>
      <c r="R40" s="35"/>
    </row>
    <row r="41" spans="2:18">
      <c r="B41" s="6" t="s">
        <v>29</v>
      </c>
      <c r="C41" s="7">
        <v>37024</v>
      </c>
      <c r="D41" s="8">
        <v>0.75710648148148152</v>
      </c>
      <c r="E41" s="34">
        <v>3093</v>
      </c>
      <c r="F41" s="37">
        <f t="shared" si="7"/>
        <v>0.79290509259259268</v>
      </c>
      <c r="G41" s="35">
        <f t="shared" si="9"/>
        <v>5</v>
      </c>
      <c r="H41" s="35">
        <f t="shared" si="10"/>
        <v>1</v>
      </c>
      <c r="I41" s="36">
        <f t="shared" si="11"/>
        <v>3.7115999999999998</v>
      </c>
      <c r="J41" s="35">
        <f t="shared" si="12"/>
        <v>0</v>
      </c>
      <c r="K41" s="35" t="b">
        <f t="shared" si="8"/>
        <v>0</v>
      </c>
      <c r="L41" s="35" t="b">
        <f t="shared" si="13"/>
        <v>1</v>
      </c>
      <c r="M41" s="35" t="b">
        <f t="shared" si="14"/>
        <v>0</v>
      </c>
      <c r="N41" s="35" t="b">
        <f t="shared" si="15"/>
        <v>1</v>
      </c>
      <c r="O41" s="35">
        <f>IF(AND(pocz.&lt;=data,data&lt;=kon.),1,0)</f>
        <v>0</v>
      </c>
      <c r="P41" s="35">
        <f>OR(dzień_tygodnia=2,dzień_tygodnia=3,dzień_tygodnia=5)*1</f>
        <v>0</v>
      </c>
      <c r="Q41" s="35"/>
      <c r="R41" s="35"/>
    </row>
    <row r="42" spans="2:18">
      <c r="B42" s="6" t="s">
        <v>30</v>
      </c>
      <c r="C42" s="7">
        <v>36927</v>
      </c>
      <c r="D42" s="8">
        <v>0.81684027777777779</v>
      </c>
      <c r="E42" s="34">
        <v>20795</v>
      </c>
      <c r="F42" s="37">
        <f t="shared" si="7"/>
        <v>1.0575231481481482</v>
      </c>
      <c r="G42" s="35">
        <f t="shared" si="9"/>
        <v>2</v>
      </c>
      <c r="H42" s="35">
        <f t="shared" si="10"/>
        <v>2</v>
      </c>
      <c r="I42" s="36">
        <f t="shared" si="11"/>
        <v>21.515000000000001</v>
      </c>
      <c r="J42" s="35">
        <f t="shared" si="12"/>
        <v>1</v>
      </c>
      <c r="K42" s="35" t="b">
        <f t="shared" si="8"/>
        <v>1</v>
      </c>
      <c r="L42" s="35" t="b">
        <f t="shared" si="13"/>
        <v>1</v>
      </c>
      <c r="M42" s="35" t="b">
        <f t="shared" si="14"/>
        <v>0</v>
      </c>
      <c r="N42" s="35" t="b">
        <f t="shared" si="15"/>
        <v>0</v>
      </c>
      <c r="O42" s="35">
        <f>IF(AND(pocz.&lt;=data,data&lt;=kon.),1,0)</f>
        <v>0</v>
      </c>
      <c r="P42" s="35">
        <f>OR(dzień_tygodnia=2,dzień_tygodnia=3,dzień_tygodnia=5)*1</f>
        <v>1</v>
      </c>
      <c r="Q42" s="35"/>
      <c r="R42" s="35"/>
    </row>
    <row r="43" spans="2:18">
      <c r="B43" s="6" t="s">
        <v>31</v>
      </c>
      <c r="C43" s="7">
        <v>37049</v>
      </c>
      <c r="D43" s="8">
        <v>0.17103009259259261</v>
      </c>
      <c r="E43" s="34">
        <v>11958</v>
      </c>
      <c r="F43" s="37">
        <f t="shared" si="7"/>
        <v>0.30943287037037037</v>
      </c>
      <c r="G43" s="35">
        <f t="shared" si="9"/>
        <v>6</v>
      </c>
      <c r="H43" s="35">
        <f t="shared" si="10"/>
        <v>5</v>
      </c>
      <c r="I43" s="36">
        <f t="shared" si="11"/>
        <v>12.678000000000001</v>
      </c>
      <c r="J43" s="35">
        <f t="shared" si="12"/>
        <v>1</v>
      </c>
      <c r="K43" s="35" t="b">
        <f t="shared" si="8"/>
        <v>0</v>
      </c>
      <c r="L43" s="35" t="b">
        <f t="shared" si="13"/>
        <v>1</v>
      </c>
      <c r="M43" s="35" t="b">
        <f t="shared" si="14"/>
        <v>0</v>
      </c>
      <c r="N43" s="35" t="b">
        <f t="shared" si="15"/>
        <v>0</v>
      </c>
      <c r="O43" s="35">
        <f>IF(AND(pocz.&lt;=data,data&lt;=kon.),1,0)</f>
        <v>0</v>
      </c>
      <c r="P43" s="35">
        <f>OR(dzień_tygodnia=2,dzień_tygodnia=3,dzień_tygodnia=5)*1</f>
        <v>1</v>
      </c>
      <c r="Q43" s="35"/>
      <c r="R43" s="35"/>
    </row>
    <row r="44" spans="2:18">
      <c r="B44" s="6" t="s">
        <v>29</v>
      </c>
      <c r="C44" s="7">
        <v>36954</v>
      </c>
      <c r="D44" s="8">
        <v>9.5648148148148149E-2</v>
      </c>
      <c r="E44" s="34">
        <v>7031</v>
      </c>
      <c r="F44" s="37">
        <f t="shared" si="7"/>
        <v>0.17702546296296295</v>
      </c>
      <c r="G44" s="35">
        <f t="shared" si="9"/>
        <v>3</v>
      </c>
      <c r="H44" s="35">
        <f t="shared" si="10"/>
        <v>1</v>
      </c>
      <c r="I44" s="36">
        <f t="shared" si="11"/>
        <v>7.7509999999999994</v>
      </c>
      <c r="J44" s="35">
        <f t="shared" si="12"/>
        <v>1</v>
      </c>
      <c r="K44" s="35" t="b">
        <f t="shared" si="8"/>
        <v>0</v>
      </c>
      <c r="L44" s="35" t="b">
        <f t="shared" si="13"/>
        <v>1</v>
      </c>
      <c r="M44" s="35" t="b">
        <f t="shared" si="14"/>
        <v>0</v>
      </c>
      <c r="N44" s="35" t="b">
        <f t="shared" si="15"/>
        <v>1</v>
      </c>
      <c r="O44" s="35">
        <f>IF(AND(pocz.&lt;=data,data&lt;=kon.),1,0)</f>
        <v>0</v>
      </c>
      <c r="P44" s="35">
        <f>OR(dzień_tygodnia=2,dzień_tygodnia=3,dzień_tygodnia=5)*1</f>
        <v>0</v>
      </c>
      <c r="Q44" s="35"/>
      <c r="R44" s="35"/>
    </row>
    <row r="45" spans="2:18">
      <c r="B45" s="6" t="s">
        <v>30</v>
      </c>
      <c r="C45" s="7">
        <v>36969</v>
      </c>
      <c r="D45" s="8">
        <v>0.89465277777777785</v>
      </c>
      <c r="E45" s="34">
        <v>17481</v>
      </c>
      <c r="F45" s="37">
        <f t="shared" si="7"/>
        <v>1.0969791666666668</v>
      </c>
      <c r="G45" s="35">
        <f t="shared" si="9"/>
        <v>3</v>
      </c>
      <c r="H45" s="35">
        <f t="shared" si="10"/>
        <v>2</v>
      </c>
      <c r="I45" s="36">
        <f t="shared" si="11"/>
        <v>18.201000000000001</v>
      </c>
      <c r="J45" s="35">
        <f t="shared" si="12"/>
        <v>1</v>
      </c>
      <c r="K45" s="35" t="b">
        <f t="shared" si="8"/>
        <v>1</v>
      </c>
      <c r="L45" s="35" t="b">
        <f t="shared" si="13"/>
        <v>1</v>
      </c>
      <c r="M45" s="35" t="b">
        <f t="shared" si="14"/>
        <v>0</v>
      </c>
      <c r="N45" s="35" t="b">
        <f t="shared" si="15"/>
        <v>0</v>
      </c>
      <c r="O45" s="35">
        <f>IF(AND(pocz.&lt;=data,data&lt;=kon.),1,0)</f>
        <v>0</v>
      </c>
      <c r="P45" s="35">
        <f>OR(dzień_tygodnia=2,dzień_tygodnia=3,dzień_tygodnia=5)*1</f>
        <v>1</v>
      </c>
      <c r="Q45" s="35"/>
      <c r="R45" s="35"/>
    </row>
    <row r="46" spans="2:18">
      <c r="B46" s="6" t="s">
        <v>30</v>
      </c>
      <c r="C46" s="7">
        <v>37244</v>
      </c>
      <c r="D46" s="8">
        <v>0.53281250000000002</v>
      </c>
      <c r="E46" s="34">
        <v>15044</v>
      </c>
      <c r="F46" s="37">
        <f t="shared" si="7"/>
        <v>0.70693287037037034</v>
      </c>
      <c r="G46" s="35">
        <f t="shared" si="9"/>
        <v>12</v>
      </c>
      <c r="H46" s="35">
        <f t="shared" si="10"/>
        <v>4</v>
      </c>
      <c r="I46" s="36">
        <f t="shared" si="11"/>
        <v>15.763999999999999</v>
      </c>
      <c r="J46" s="35">
        <f t="shared" si="12"/>
        <v>1</v>
      </c>
      <c r="K46" s="35" t="b">
        <f t="shared" si="8"/>
        <v>0</v>
      </c>
      <c r="L46" s="35" t="b">
        <f t="shared" si="13"/>
        <v>0</v>
      </c>
      <c r="M46" s="35" t="b">
        <f t="shared" si="14"/>
        <v>1</v>
      </c>
      <c r="N46" s="35" t="b">
        <f t="shared" si="15"/>
        <v>0</v>
      </c>
      <c r="O46" s="35">
        <f>IF(AND(pocz.&lt;=data,data&lt;=kon.),1,0)</f>
        <v>0</v>
      </c>
      <c r="P46" s="35">
        <f>OR(dzień_tygodnia=2,dzień_tygodnia=3,dzień_tygodnia=5)*1</f>
        <v>0</v>
      </c>
      <c r="Q46" s="35"/>
      <c r="R46" s="35"/>
    </row>
    <row r="47" spans="2:18">
      <c r="B47" s="6" t="s">
        <v>31</v>
      </c>
      <c r="C47" s="7">
        <v>37114</v>
      </c>
      <c r="D47" s="8">
        <v>0.1663425925925926</v>
      </c>
      <c r="E47" s="34">
        <v>17739</v>
      </c>
      <c r="F47" s="37">
        <f t="shared" si="7"/>
        <v>0.37165509259259261</v>
      </c>
      <c r="G47" s="35">
        <f t="shared" si="9"/>
        <v>8</v>
      </c>
      <c r="H47" s="35">
        <f t="shared" si="10"/>
        <v>7</v>
      </c>
      <c r="I47" s="36">
        <f t="shared" si="11"/>
        <v>18.459</v>
      </c>
      <c r="J47" s="35">
        <f t="shared" si="12"/>
        <v>1</v>
      </c>
      <c r="K47" s="35" t="b">
        <f t="shared" si="8"/>
        <v>0</v>
      </c>
      <c r="L47" s="35" t="b">
        <f t="shared" si="13"/>
        <v>0</v>
      </c>
      <c r="M47" s="35" t="b">
        <f t="shared" si="14"/>
        <v>1</v>
      </c>
      <c r="N47" s="35" t="b">
        <f t="shared" si="15"/>
        <v>1</v>
      </c>
      <c r="O47" s="35">
        <f>IF(AND(pocz.&lt;=data,data&lt;=kon.),1,0)</f>
        <v>1</v>
      </c>
      <c r="P47" s="35">
        <f>OR(dzień_tygodnia=2,dzień_tygodnia=3,dzień_tygodnia=5)*1</f>
        <v>0</v>
      </c>
      <c r="Q47" s="35"/>
      <c r="R47" s="35"/>
    </row>
    <row r="48" spans="2:18">
      <c r="B48" s="6" t="s">
        <v>29</v>
      </c>
      <c r="C48" s="7">
        <v>37138</v>
      </c>
      <c r="D48" s="8">
        <v>0.60265046296296299</v>
      </c>
      <c r="E48" s="34">
        <v>12670</v>
      </c>
      <c r="F48" s="37">
        <f t="shared" si="7"/>
        <v>0.74929398148148152</v>
      </c>
      <c r="G48" s="35">
        <f t="shared" si="9"/>
        <v>9</v>
      </c>
      <c r="H48" s="35">
        <f t="shared" si="10"/>
        <v>3</v>
      </c>
      <c r="I48" s="36">
        <f t="shared" si="11"/>
        <v>13.39</v>
      </c>
      <c r="J48" s="35">
        <f t="shared" si="12"/>
        <v>1</v>
      </c>
      <c r="K48" s="35" t="b">
        <f t="shared" si="8"/>
        <v>0</v>
      </c>
      <c r="L48" s="35" t="b">
        <f t="shared" si="13"/>
        <v>0</v>
      </c>
      <c r="M48" s="35" t="b">
        <f t="shared" si="14"/>
        <v>1</v>
      </c>
      <c r="N48" s="35" t="b">
        <f t="shared" si="15"/>
        <v>0</v>
      </c>
      <c r="O48" s="35">
        <f>IF(AND(pocz.&lt;=data,data&lt;=kon.),1,0)</f>
        <v>0</v>
      </c>
      <c r="P48" s="35">
        <f>OR(dzień_tygodnia=2,dzień_tygodnia=3,dzień_tygodnia=5)*1</f>
        <v>1</v>
      </c>
      <c r="Q48" s="35"/>
      <c r="R48" s="35"/>
    </row>
    <row r="49" spans="2:18">
      <c r="B49" s="6" t="s">
        <v>29</v>
      </c>
      <c r="C49" s="7">
        <v>36989</v>
      </c>
      <c r="D49" s="8">
        <v>9.7199074074074077E-2</v>
      </c>
      <c r="E49" s="34">
        <v>10473</v>
      </c>
      <c r="F49" s="37">
        <f t="shared" si="7"/>
        <v>0.21841435185185187</v>
      </c>
      <c r="G49" s="35">
        <f t="shared" si="9"/>
        <v>4</v>
      </c>
      <c r="H49" s="35">
        <f t="shared" si="10"/>
        <v>1</v>
      </c>
      <c r="I49" s="36">
        <f t="shared" si="11"/>
        <v>11.193</v>
      </c>
      <c r="J49" s="35">
        <f t="shared" si="12"/>
        <v>1</v>
      </c>
      <c r="K49" s="35" t="b">
        <f t="shared" si="8"/>
        <v>0</v>
      </c>
      <c r="L49" s="35" t="b">
        <f t="shared" si="13"/>
        <v>1</v>
      </c>
      <c r="M49" s="35" t="b">
        <f t="shared" si="14"/>
        <v>0</v>
      </c>
      <c r="N49" s="35" t="b">
        <f t="shared" si="15"/>
        <v>1</v>
      </c>
      <c r="O49" s="35">
        <f>IF(AND(pocz.&lt;=data,data&lt;=kon.),1,0)</f>
        <v>0</v>
      </c>
      <c r="P49" s="35">
        <f>OR(dzień_tygodnia=2,dzień_tygodnia=3,dzień_tygodnia=5)*1</f>
        <v>0</v>
      </c>
      <c r="Q49" s="35"/>
      <c r="R49" s="35"/>
    </row>
    <row r="50" spans="2:18">
      <c r="B50" s="6" t="s">
        <v>31</v>
      </c>
      <c r="C50" s="7">
        <v>37105</v>
      </c>
      <c r="D50" s="8">
        <v>2.508101851851852E-2</v>
      </c>
      <c r="E50" s="34">
        <v>17620</v>
      </c>
      <c r="F50" s="37">
        <f t="shared" si="7"/>
        <v>0.22901620370370371</v>
      </c>
      <c r="G50" s="35">
        <f t="shared" si="9"/>
        <v>8</v>
      </c>
      <c r="H50" s="35">
        <f t="shared" si="10"/>
        <v>5</v>
      </c>
      <c r="I50" s="36">
        <f t="shared" si="11"/>
        <v>18.34</v>
      </c>
      <c r="J50" s="35">
        <f t="shared" si="12"/>
        <v>1</v>
      </c>
      <c r="K50" s="35" t="b">
        <f t="shared" si="8"/>
        <v>0</v>
      </c>
      <c r="L50" s="35" t="b">
        <f t="shared" si="13"/>
        <v>0</v>
      </c>
      <c r="M50" s="35" t="b">
        <f t="shared" si="14"/>
        <v>1</v>
      </c>
      <c r="N50" s="35" t="b">
        <f t="shared" si="15"/>
        <v>0</v>
      </c>
      <c r="O50" s="35">
        <f>IF(AND(pocz.&lt;=data,data&lt;=kon.),1,0)</f>
        <v>1</v>
      </c>
      <c r="P50" s="35">
        <f>OR(dzień_tygodnia=2,dzień_tygodnia=3,dzień_tygodnia=5)*1</f>
        <v>1</v>
      </c>
      <c r="Q50" s="35"/>
      <c r="R50" s="35"/>
    </row>
    <row r="51" spans="2:18">
      <c r="B51" s="6" t="s">
        <v>29</v>
      </c>
      <c r="C51" s="7">
        <v>37189</v>
      </c>
      <c r="D51" s="8">
        <v>0.57843750000000005</v>
      </c>
      <c r="E51" s="34">
        <v>7863</v>
      </c>
      <c r="F51" s="37">
        <f t="shared" si="7"/>
        <v>0.66944444444444451</v>
      </c>
      <c r="G51" s="35">
        <f t="shared" si="9"/>
        <v>10</v>
      </c>
      <c r="H51" s="35">
        <f t="shared" si="10"/>
        <v>5</v>
      </c>
      <c r="I51" s="36">
        <f t="shared" si="11"/>
        <v>8.5829999999999984</v>
      </c>
      <c r="J51" s="35">
        <f t="shared" si="12"/>
        <v>1</v>
      </c>
      <c r="K51" s="35" t="b">
        <f t="shared" si="8"/>
        <v>0</v>
      </c>
      <c r="L51" s="35" t="b">
        <f t="shared" si="13"/>
        <v>0</v>
      </c>
      <c r="M51" s="35" t="b">
        <f t="shared" si="14"/>
        <v>1</v>
      </c>
      <c r="N51" s="35" t="b">
        <f t="shared" si="15"/>
        <v>0</v>
      </c>
      <c r="O51" s="35">
        <f>IF(AND(pocz.&lt;=data,data&lt;=kon.),1,0)</f>
        <v>0</v>
      </c>
      <c r="P51" s="35">
        <f>OR(dzień_tygodnia=2,dzień_tygodnia=3,dzień_tygodnia=5)*1</f>
        <v>1</v>
      </c>
      <c r="Q51" s="35"/>
      <c r="R51" s="35"/>
    </row>
    <row r="52" spans="2:18">
      <c r="B52" s="6" t="s">
        <v>28</v>
      </c>
      <c r="C52" s="7">
        <v>37222</v>
      </c>
      <c r="D52" s="8">
        <v>0.94302083333333331</v>
      </c>
      <c r="E52" s="34">
        <v>5177</v>
      </c>
      <c r="F52" s="37">
        <f t="shared" si="7"/>
        <v>1.0029398148148148</v>
      </c>
      <c r="G52" s="35">
        <f t="shared" si="9"/>
        <v>11</v>
      </c>
      <c r="H52" s="35">
        <f t="shared" si="10"/>
        <v>3</v>
      </c>
      <c r="I52" s="36">
        <f t="shared" si="11"/>
        <v>5.8969999999999994</v>
      </c>
      <c r="J52" s="35">
        <f t="shared" si="12"/>
        <v>1</v>
      </c>
      <c r="K52" s="35" t="b">
        <f t="shared" si="8"/>
        <v>1</v>
      </c>
      <c r="L52" s="35" t="b">
        <f t="shared" si="13"/>
        <v>0</v>
      </c>
      <c r="M52" s="35" t="b">
        <f t="shared" si="14"/>
        <v>1</v>
      </c>
      <c r="N52" s="35" t="b">
        <f t="shared" si="15"/>
        <v>0</v>
      </c>
      <c r="O52" s="35">
        <f>IF(AND(pocz.&lt;=data,data&lt;=kon.),1,0)</f>
        <v>0</v>
      </c>
      <c r="P52" s="35">
        <f>OR(dzień_tygodnia=2,dzień_tygodnia=3,dzień_tygodnia=5)*1</f>
        <v>1</v>
      </c>
      <c r="Q52" s="35"/>
      <c r="R52" s="35"/>
    </row>
    <row r="53" spans="2:18">
      <c r="B53" s="6" t="s">
        <v>29</v>
      </c>
      <c r="C53" s="7">
        <v>37250</v>
      </c>
      <c r="D53" s="8">
        <v>0.66576388888888893</v>
      </c>
      <c r="E53" s="34">
        <v>6834</v>
      </c>
      <c r="F53" s="37">
        <f t="shared" si="7"/>
        <v>0.7448611111111112</v>
      </c>
      <c r="G53" s="35">
        <f t="shared" si="9"/>
        <v>12</v>
      </c>
      <c r="H53" s="35">
        <f t="shared" si="10"/>
        <v>3</v>
      </c>
      <c r="I53" s="36">
        <f t="shared" si="11"/>
        <v>7.5539999999999994</v>
      </c>
      <c r="J53" s="35">
        <f t="shared" si="12"/>
        <v>1</v>
      </c>
      <c r="K53" s="35" t="b">
        <f t="shared" si="8"/>
        <v>0</v>
      </c>
      <c r="L53" s="35" t="b">
        <f t="shared" si="13"/>
        <v>0</v>
      </c>
      <c r="M53" s="35" t="b">
        <f t="shared" si="14"/>
        <v>1</v>
      </c>
      <c r="N53" s="35" t="b">
        <f t="shared" si="15"/>
        <v>0</v>
      </c>
      <c r="O53" s="35">
        <f>IF(AND(pocz.&lt;=data,data&lt;=kon.),1,0)</f>
        <v>0</v>
      </c>
      <c r="P53" s="35">
        <f>OR(dzień_tygodnia=2,dzień_tygodnia=3,dzień_tygodnia=5)*1</f>
        <v>1</v>
      </c>
      <c r="Q53" s="35"/>
      <c r="R53" s="35"/>
    </row>
    <row r="54" spans="2:18">
      <c r="B54" s="6" t="s">
        <v>28</v>
      </c>
      <c r="C54" s="7">
        <v>37085</v>
      </c>
      <c r="D54" s="8">
        <v>0.39984953703703702</v>
      </c>
      <c r="E54" s="34">
        <v>14481</v>
      </c>
      <c r="F54" s="37">
        <f t="shared" si="7"/>
        <v>0.56745370370370374</v>
      </c>
      <c r="G54" s="35">
        <f t="shared" si="9"/>
        <v>7</v>
      </c>
      <c r="H54" s="35">
        <f t="shared" si="10"/>
        <v>6</v>
      </c>
      <c r="I54" s="36">
        <f t="shared" si="11"/>
        <v>15.201000000000001</v>
      </c>
      <c r="J54" s="35">
        <f t="shared" si="12"/>
        <v>1</v>
      </c>
      <c r="K54" s="35" t="b">
        <f t="shared" si="8"/>
        <v>0</v>
      </c>
      <c r="L54" s="35" t="b">
        <f t="shared" si="13"/>
        <v>0</v>
      </c>
      <c r="M54" s="35" t="b">
        <f t="shared" si="14"/>
        <v>1</v>
      </c>
      <c r="N54" s="35" t="b">
        <f t="shared" si="15"/>
        <v>0</v>
      </c>
      <c r="O54" s="35">
        <f>IF(AND(pocz.&lt;=data,data&lt;=kon.),1,0)</f>
        <v>1</v>
      </c>
      <c r="P54" s="35">
        <f>OR(dzień_tygodnia=2,dzień_tygodnia=3,dzień_tygodnia=5)*1</f>
        <v>0</v>
      </c>
      <c r="Q54" s="35"/>
      <c r="R54" s="35"/>
    </row>
    <row r="55" spans="2:18">
      <c r="B55" s="6" t="s">
        <v>30</v>
      </c>
      <c r="C55" s="7">
        <v>37021</v>
      </c>
      <c r="D55" s="8">
        <v>0.78116898148148151</v>
      </c>
      <c r="E55" s="34">
        <v>1191</v>
      </c>
      <c r="F55" s="37">
        <f t="shared" si="7"/>
        <v>0.79495370370370377</v>
      </c>
      <c r="G55" s="35">
        <f t="shared" si="9"/>
        <v>5</v>
      </c>
      <c r="H55" s="35">
        <f t="shared" si="10"/>
        <v>5</v>
      </c>
      <c r="I55" s="36">
        <f t="shared" si="11"/>
        <v>1.4291999999999998</v>
      </c>
      <c r="J55" s="35">
        <f t="shared" si="12"/>
        <v>0</v>
      </c>
      <c r="K55" s="35" t="b">
        <f t="shared" si="8"/>
        <v>0</v>
      </c>
      <c r="L55" s="35" t="b">
        <f t="shared" si="13"/>
        <v>1</v>
      </c>
      <c r="M55" s="35" t="b">
        <f t="shared" si="14"/>
        <v>0</v>
      </c>
      <c r="N55" s="35" t="b">
        <f t="shared" si="15"/>
        <v>0</v>
      </c>
      <c r="O55" s="35">
        <f>IF(AND(pocz.&lt;=data,data&lt;=kon.),1,0)</f>
        <v>0</v>
      </c>
      <c r="P55" s="35">
        <f>OR(dzień_tygodnia=2,dzień_tygodnia=3,dzień_tygodnia=5)*1</f>
        <v>1</v>
      </c>
      <c r="Q55" s="35"/>
      <c r="R55" s="35"/>
    </row>
    <row r="56" spans="2:18">
      <c r="B56" s="6" t="s">
        <v>29</v>
      </c>
      <c r="C56" s="7">
        <v>36934</v>
      </c>
      <c r="D56" s="8">
        <v>0.36424768518518519</v>
      </c>
      <c r="E56" s="34">
        <v>10358</v>
      </c>
      <c r="F56" s="37">
        <f t="shared" si="7"/>
        <v>0.48413194444444446</v>
      </c>
      <c r="G56" s="35">
        <f t="shared" si="9"/>
        <v>2</v>
      </c>
      <c r="H56" s="35">
        <f t="shared" si="10"/>
        <v>2</v>
      </c>
      <c r="I56" s="36">
        <f t="shared" si="11"/>
        <v>11.077999999999999</v>
      </c>
      <c r="J56" s="35">
        <f t="shared" si="12"/>
        <v>1</v>
      </c>
      <c r="K56" s="35" t="b">
        <f t="shared" si="8"/>
        <v>0</v>
      </c>
      <c r="L56" s="35" t="b">
        <f t="shared" si="13"/>
        <v>1</v>
      </c>
      <c r="M56" s="35" t="b">
        <f t="shared" si="14"/>
        <v>0</v>
      </c>
      <c r="N56" s="35" t="b">
        <f t="shared" si="15"/>
        <v>0</v>
      </c>
      <c r="O56" s="35">
        <f>IF(AND(pocz.&lt;=data,data&lt;=kon.),1,0)</f>
        <v>0</v>
      </c>
      <c r="P56" s="35">
        <f>OR(dzień_tygodnia=2,dzień_tygodnia=3,dzień_tygodnia=5)*1</f>
        <v>1</v>
      </c>
      <c r="Q56" s="35"/>
      <c r="R56" s="35"/>
    </row>
    <row r="57" spans="2:18">
      <c r="B57" s="6" t="s">
        <v>29</v>
      </c>
      <c r="C57" s="7">
        <v>36951</v>
      </c>
      <c r="D57" s="8">
        <v>0.59810185185185183</v>
      </c>
      <c r="E57" s="34">
        <v>15973</v>
      </c>
      <c r="F57" s="37">
        <f t="shared" si="7"/>
        <v>0.78297453703703701</v>
      </c>
      <c r="G57" s="35">
        <f t="shared" si="9"/>
        <v>3</v>
      </c>
      <c r="H57" s="35">
        <f t="shared" si="10"/>
        <v>5</v>
      </c>
      <c r="I57" s="36">
        <f t="shared" si="11"/>
        <v>16.693000000000001</v>
      </c>
      <c r="J57" s="35">
        <f t="shared" si="12"/>
        <v>1</v>
      </c>
      <c r="K57" s="35" t="b">
        <f t="shared" si="8"/>
        <v>0</v>
      </c>
      <c r="L57" s="35" t="b">
        <f t="shared" si="13"/>
        <v>1</v>
      </c>
      <c r="M57" s="35" t="b">
        <f t="shared" si="14"/>
        <v>0</v>
      </c>
      <c r="N57" s="35" t="b">
        <f t="shared" si="15"/>
        <v>0</v>
      </c>
      <c r="O57" s="35">
        <f>IF(AND(pocz.&lt;=data,data&lt;=kon.),1,0)</f>
        <v>0</v>
      </c>
      <c r="P57" s="35">
        <f>OR(dzień_tygodnia=2,dzień_tygodnia=3,dzień_tygodnia=5)*1</f>
        <v>1</v>
      </c>
      <c r="Q57" s="35"/>
      <c r="R57" s="35"/>
    </row>
    <row r="58" spans="2:18">
      <c r="B58" s="6" t="s">
        <v>30</v>
      </c>
      <c r="C58" s="7">
        <v>37202</v>
      </c>
      <c r="D58" s="8">
        <v>0.78098379629629633</v>
      </c>
      <c r="E58" s="34">
        <v>12315</v>
      </c>
      <c r="F58" s="37">
        <f t="shared" si="7"/>
        <v>0.92351851851851852</v>
      </c>
      <c r="G58" s="35">
        <f t="shared" si="9"/>
        <v>11</v>
      </c>
      <c r="H58" s="35">
        <f t="shared" si="10"/>
        <v>4</v>
      </c>
      <c r="I58" s="36">
        <f t="shared" si="11"/>
        <v>13.035</v>
      </c>
      <c r="J58" s="35">
        <f t="shared" si="12"/>
        <v>1</v>
      </c>
      <c r="K58" s="35" t="b">
        <f t="shared" si="8"/>
        <v>0</v>
      </c>
      <c r="L58" s="35" t="b">
        <f t="shared" si="13"/>
        <v>0</v>
      </c>
      <c r="M58" s="35" t="b">
        <f t="shared" si="14"/>
        <v>1</v>
      </c>
      <c r="N58" s="35" t="b">
        <f t="shared" si="15"/>
        <v>0</v>
      </c>
      <c r="O58" s="35">
        <f>IF(AND(pocz.&lt;=data,data&lt;=kon.),1,0)</f>
        <v>0</v>
      </c>
      <c r="P58" s="35">
        <f>OR(dzień_tygodnia=2,dzień_tygodnia=3,dzień_tygodnia=5)*1</f>
        <v>0</v>
      </c>
      <c r="Q58" s="35"/>
      <c r="R58" s="35"/>
    </row>
    <row r="59" spans="2:18">
      <c r="B59" s="6" t="s">
        <v>30</v>
      </c>
      <c r="C59" s="7">
        <v>37027</v>
      </c>
      <c r="D59" s="8">
        <v>0.51394675925925926</v>
      </c>
      <c r="E59" s="34">
        <v>9193</v>
      </c>
      <c r="F59" s="37">
        <f t="shared" si="7"/>
        <v>0.62034722222222216</v>
      </c>
      <c r="G59" s="35">
        <f t="shared" si="9"/>
        <v>5</v>
      </c>
      <c r="H59" s="35">
        <f t="shared" si="10"/>
        <v>4</v>
      </c>
      <c r="I59" s="36">
        <f t="shared" si="11"/>
        <v>9.9130000000000003</v>
      </c>
      <c r="J59" s="35">
        <f t="shared" si="12"/>
        <v>1</v>
      </c>
      <c r="K59" s="35" t="b">
        <f t="shared" si="8"/>
        <v>0</v>
      </c>
      <c r="L59" s="35" t="b">
        <f t="shared" si="13"/>
        <v>1</v>
      </c>
      <c r="M59" s="35" t="b">
        <f t="shared" si="14"/>
        <v>0</v>
      </c>
      <c r="N59" s="35" t="b">
        <f t="shared" si="15"/>
        <v>0</v>
      </c>
      <c r="O59" s="35">
        <f>IF(AND(pocz.&lt;=data,data&lt;=kon.),1,0)</f>
        <v>0</v>
      </c>
      <c r="P59" s="35">
        <f>OR(dzień_tygodnia=2,dzień_tygodnia=3,dzień_tygodnia=5)*1</f>
        <v>0</v>
      </c>
      <c r="Q59" s="35"/>
      <c r="R59" s="35"/>
    </row>
    <row r="60" spans="2:18">
      <c r="B60" s="6" t="s">
        <v>30</v>
      </c>
      <c r="C60" s="7">
        <v>36985</v>
      </c>
      <c r="D60" s="8">
        <v>0.42836805555555557</v>
      </c>
      <c r="E60" s="34">
        <v>9711</v>
      </c>
      <c r="F60" s="37">
        <f t="shared" si="7"/>
        <v>0.54076388888888893</v>
      </c>
      <c r="G60" s="35">
        <f t="shared" si="9"/>
        <v>4</v>
      </c>
      <c r="H60" s="35">
        <f t="shared" si="10"/>
        <v>4</v>
      </c>
      <c r="I60" s="36">
        <f t="shared" si="11"/>
        <v>10.430999999999999</v>
      </c>
      <c r="J60" s="35">
        <f t="shared" si="12"/>
        <v>1</v>
      </c>
      <c r="K60" s="35" t="b">
        <f t="shared" si="8"/>
        <v>0</v>
      </c>
      <c r="L60" s="35" t="b">
        <f t="shared" si="13"/>
        <v>1</v>
      </c>
      <c r="M60" s="35" t="b">
        <f t="shared" si="14"/>
        <v>0</v>
      </c>
      <c r="N60" s="35" t="b">
        <f t="shared" si="15"/>
        <v>0</v>
      </c>
      <c r="O60" s="35">
        <f>IF(AND(pocz.&lt;=data,data&lt;=kon.),1,0)</f>
        <v>0</v>
      </c>
      <c r="P60" s="35">
        <f>OR(dzień_tygodnia=2,dzień_tygodnia=3,dzień_tygodnia=5)*1</f>
        <v>0</v>
      </c>
      <c r="Q60" s="35"/>
      <c r="R60" s="35"/>
    </row>
    <row r="61" spans="2:18">
      <c r="B61" s="6" t="s">
        <v>28</v>
      </c>
      <c r="C61" s="7">
        <v>37187</v>
      </c>
      <c r="D61" s="8">
        <v>0.39557870370370374</v>
      </c>
      <c r="E61" s="34">
        <v>5450</v>
      </c>
      <c r="F61" s="37">
        <f t="shared" si="7"/>
        <v>0.45865740740740746</v>
      </c>
      <c r="G61" s="35">
        <f t="shared" si="9"/>
        <v>10</v>
      </c>
      <c r="H61" s="35">
        <f t="shared" si="10"/>
        <v>3</v>
      </c>
      <c r="I61" s="36">
        <f t="shared" si="11"/>
        <v>6.17</v>
      </c>
      <c r="J61" s="35">
        <f t="shared" si="12"/>
        <v>1</v>
      </c>
      <c r="K61" s="35" t="b">
        <f t="shared" si="8"/>
        <v>0</v>
      </c>
      <c r="L61" s="35" t="b">
        <f t="shared" si="13"/>
        <v>0</v>
      </c>
      <c r="M61" s="35" t="b">
        <f t="shared" si="14"/>
        <v>1</v>
      </c>
      <c r="N61" s="35" t="b">
        <f t="shared" si="15"/>
        <v>0</v>
      </c>
      <c r="O61" s="35">
        <f>IF(AND(pocz.&lt;=data,data&lt;=kon.),1,0)</f>
        <v>0</v>
      </c>
      <c r="P61" s="35">
        <f>OR(dzień_tygodnia=2,dzień_tygodnia=3,dzień_tygodnia=5)*1</f>
        <v>1</v>
      </c>
      <c r="Q61" s="35"/>
      <c r="R61" s="35"/>
    </row>
    <row r="62" spans="2:18">
      <c r="B62" s="6" t="s">
        <v>28</v>
      </c>
      <c r="C62" s="7">
        <v>36977</v>
      </c>
      <c r="D62" s="8">
        <v>0.1486574074074074</v>
      </c>
      <c r="E62" s="34">
        <v>15815</v>
      </c>
      <c r="F62" s="37">
        <f t="shared" si="7"/>
        <v>0.33170138888888889</v>
      </c>
      <c r="G62" s="35">
        <f t="shared" si="9"/>
        <v>3</v>
      </c>
      <c r="H62" s="35">
        <f t="shared" si="10"/>
        <v>3</v>
      </c>
      <c r="I62" s="36">
        <f t="shared" si="11"/>
        <v>16.535</v>
      </c>
      <c r="J62" s="35">
        <f t="shared" si="12"/>
        <v>1</v>
      </c>
      <c r="K62" s="35" t="b">
        <f t="shared" si="8"/>
        <v>0</v>
      </c>
      <c r="L62" s="35" t="b">
        <f t="shared" si="13"/>
        <v>1</v>
      </c>
      <c r="M62" s="35" t="b">
        <f t="shared" si="14"/>
        <v>0</v>
      </c>
      <c r="N62" s="35" t="b">
        <f t="shared" si="15"/>
        <v>0</v>
      </c>
      <c r="O62" s="35">
        <f>IF(AND(pocz.&lt;=data,data&lt;=kon.),1,0)</f>
        <v>0</v>
      </c>
      <c r="P62" s="35">
        <f>OR(dzień_tygodnia=2,dzień_tygodnia=3,dzień_tygodnia=5)*1</f>
        <v>1</v>
      </c>
      <c r="Q62" s="35"/>
      <c r="R62" s="35"/>
    </row>
    <row r="63" spans="2:18">
      <c r="B63" s="6" t="s">
        <v>29</v>
      </c>
      <c r="C63" s="7">
        <v>37251</v>
      </c>
      <c r="D63" s="8">
        <v>5.0069444444444444E-2</v>
      </c>
      <c r="E63" s="34">
        <v>8726</v>
      </c>
      <c r="F63" s="37">
        <f t="shared" si="7"/>
        <v>0.15106481481481482</v>
      </c>
      <c r="G63" s="35">
        <f t="shared" si="9"/>
        <v>12</v>
      </c>
      <c r="H63" s="35">
        <f t="shared" si="10"/>
        <v>4</v>
      </c>
      <c r="I63" s="36">
        <f t="shared" si="11"/>
        <v>9.4459999999999997</v>
      </c>
      <c r="J63" s="35">
        <f t="shared" si="12"/>
        <v>1</v>
      </c>
      <c r="K63" s="35" t="b">
        <f t="shared" si="8"/>
        <v>0</v>
      </c>
      <c r="L63" s="35" t="b">
        <f t="shared" si="13"/>
        <v>0</v>
      </c>
      <c r="M63" s="35" t="b">
        <f t="shared" si="14"/>
        <v>1</v>
      </c>
      <c r="N63" s="35" t="b">
        <f t="shared" si="15"/>
        <v>0</v>
      </c>
      <c r="O63" s="35">
        <f>IF(AND(pocz.&lt;=data,data&lt;=kon.),1,0)</f>
        <v>0</v>
      </c>
      <c r="P63" s="35">
        <f>OR(dzień_tygodnia=2,dzień_tygodnia=3,dzień_tygodnia=5)*1</f>
        <v>0</v>
      </c>
      <c r="Q63" s="35"/>
      <c r="R63" s="35"/>
    </row>
    <row r="64" spans="2:18">
      <c r="B64" s="6" t="s">
        <v>28</v>
      </c>
      <c r="C64" s="7">
        <v>37156</v>
      </c>
      <c r="D64" s="8">
        <v>0.49505787037037036</v>
      </c>
      <c r="E64" s="34">
        <v>9970</v>
      </c>
      <c r="F64" s="37">
        <f t="shared" si="7"/>
        <v>0.61045138888888884</v>
      </c>
      <c r="G64" s="35">
        <f t="shared" si="9"/>
        <v>9</v>
      </c>
      <c r="H64" s="35">
        <f t="shared" si="10"/>
        <v>7</v>
      </c>
      <c r="I64" s="36">
        <f t="shared" si="11"/>
        <v>10.69</v>
      </c>
      <c r="J64" s="35">
        <f t="shared" si="12"/>
        <v>1</v>
      </c>
      <c r="K64" s="35" t="b">
        <f t="shared" si="8"/>
        <v>0</v>
      </c>
      <c r="L64" s="35" t="b">
        <f t="shared" si="13"/>
        <v>0</v>
      </c>
      <c r="M64" s="35" t="b">
        <f t="shared" si="14"/>
        <v>1</v>
      </c>
      <c r="N64" s="35" t="b">
        <f t="shared" si="15"/>
        <v>1</v>
      </c>
      <c r="O64" s="35">
        <f>IF(AND(pocz.&lt;=data,data&lt;=kon.),1,0)</f>
        <v>0</v>
      </c>
      <c r="P64" s="35">
        <f>OR(dzień_tygodnia=2,dzień_tygodnia=3,dzień_tygodnia=5)*1</f>
        <v>0</v>
      </c>
      <c r="Q64" s="35"/>
      <c r="R64" s="35"/>
    </row>
    <row r="65" spans="2:18">
      <c r="B65" s="6" t="s">
        <v>30</v>
      </c>
      <c r="C65" s="7">
        <v>37163</v>
      </c>
      <c r="D65" s="8">
        <v>0.37991898148148145</v>
      </c>
      <c r="E65" s="34">
        <v>9486</v>
      </c>
      <c r="F65" s="37">
        <f t="shared" si="7"/>
        <v>0.48971064814814813</v>
      </c>
      <c r="G65" s="35">
        <f t="shared" si="9"/>
        <v>9</v>
      </c>
      <c r="H65" s="35">
        <f t="shared" si="10"/>
        <v>7</v>
      </c>
      <c r="I65" s="36">
        <f t="shared" si="11"/>
        <v>10.206</v>
      </c>
      <c r="J65" s="35">
        <f t="shared" si="12"/>
        <v>1</v>
      </c>
      <c r="K65" s="35" t="b">
        <f t="shared" si="8"/>
        <v>0</v>
      </c>
      <c r="L65" s="35" t="b">
        <f t="shared" si="13"/>
        <v>0</v>
      </c>
      <c r="M65" s="35" t="b">
        <f t="shared" si="14"/>
        <v>1</v>
      </c>
      <c r="N65" s="35" t="b">
        <f t="shared" si="15"/>
        <v>1</v>
      </c>
      <c r="O65" s="35">
        <f>IF(AND(pocz.&lt;=data,data&lt;=kon.),1,0)</f>
        <v>0</v>
      </c>
      <c r="P65" s="35">
        <f>OR(dzień_tygodnia=2,dzień_tygodnia=3,dzień_tygodnia=5)*1</f>
        <v>0</v>
      </c>
      <c r="Q65" s="35"/>
      <c r="R65" s="35"/>
    </row>
    <row r="66" spans="2:18">
      <c r="B66" s="6" t="s">
        <v>29</v>
      </c>
      <c r="C66" s="7">
        <v>36960</v>
      </c>
      <c r="D66" s="8">
        <v>0.8103935185185186</v>
      </c>
      <c r="E66" s="34">
        <v>17674</v>
      </c>
      <c r="F66" s="37">
        <f t="shared" si="7"/>
        <v>1.0149537037037037</v>
      </c>
      <c r="G66" s="35">
        <f t="shared" si="9"/>
        <v>3</v>
      </c>
      <c r="H66" s="35">
        <f t="shared" si="10"/>
        <v>7</v>
      </c>
      <c r="I66" s="36">
        <f t="shared" si="11"/>
        <v>18.393999999999998</v>
      </c>
      <c r="J66" s="35">
        <f t="shared" si="12"/>
        <v>1</v>
      </c>
      <c r="K66" s="35" t="b">
        <f t="shared" si="8"/>
        <v>1</v>
      </c>
      <c r="L66" s="35" t="b">
        <f t="shared" si="13"/>
        <v>1</v>
      </c>
      <c r="M66" s="35" t="b">
        <f t="shared" si="14"/>
        <v>0</v>
      </c>
      <c r="N66" s="35" t="b">
        <f t="shared" si="15"/>
        <v>1</v>
      </c>
      <c r="O66" s="35">
        <f>IF(AND(pocz.&lt;=data,data&lt;=kon.),1,0)</f>
        <v>0</v>
      </c>
      <c r="P66" s="35">
        <f>OR(dzień_tygodnia=2,dzień_tygodnia=3,dzień_tygodnia=5)*1</f>
        <v>0</v>
      </c>
      <c r="Q66" s="35"/>
      <c r="R66" s="35"/>
    </row>
    <row r="67" spans="2:18">
      <c r="B67" s="6" t="s">
        <v>28</v>
      </c>
      <c r="C67" s="7">
        <v>37179</v>
      </c>
      <c r="D67" s="8">
        <v>0.72677083333333325</v>
      </c>
      <c r="E67" s="34">
        <v>20237</v>
      </c>
      <c r="F67" s="37">
        <f t="shared" si="7"/>
        <v>0.96099537037037031</v>
      </c>
      <c r="G67" s="35">
        <f t="shared" si="9"/>
        <v>10</v>
      </c>
      <c r="H67" s="35">
        <f t="shared" si="10"/>
        <v>2</v>
      </c>
      <c r="I67" s="36">
        <f t="shared" si="11"/>
        <v>20.957000000000001</v>
      </c>
      <c r="J67" s="35">
        <f t="shared" si="12"/>
        <v>1</v>
      </c>
      <c r="K67" s="35" t="b">
        <f t="shared" si="8"/>
        <v>0</v>
      </c>
      <c r="L67" s="35" t="b">
        <f t="shared" si="13"/>
        <v>0</v>
      </c>
      <c r="M67" s="35" t="b">
        <f t="shared" si="14"/>
        <v>1</v>
      </c>
      <c r="N67" s="35" t="b">
        <f t="shared" si="15"/>
        <v>0</v>
      </c>
      <c r="O67" s="35">
        <f>IF(AND(pocz.&lt;=data,data&lt;=kon.),1,0)</f>
        <v>0</v>
      </c>
      <c r="P67" s="35">
        <f>OR(dzień_tygodnia=2,dzień_tygodnia=3,dzień_tygodnia=5)*1</f>
        <v>1</v>
      </c>
      <c r="Q67" s="35"/>
      <c r="R67" s="35"/>
    </row>
    <row r="68" spans="2:18">
      <c r="B68" s="6" t="s">
        <v>29</v>
      </c>
      <c r="C68" s="7">
        <v>37029</v>
      </c>
      <c r="D68" s="8">
        <v>0.85059027777777774</v>
      </c>
      <c r="E68" s="34">
        <v>17870</v>
      </c>
      <c r="F68" s="37">
        <f t="shared" si="7"/>
        <v>1.0574189814814814</v>
      </c>
      <c r="G68" s="35">
        <f t="shared" si="9"/>
        <v>5</v>
      </c>
      <c r="H68" s="35">
        <f t="shared" si="10"/>
        <v>6</v>
      </c>
      <c r="I68" s="36">
        <f t="shared" si="11"/>
        <v>18.59</v>
      </c>
      <c r="J68" s="35">
        <f t="shared" si="12"/>
        <v>1</v>
      </c>
      <c r="K68" s="35" t="b">
        <f t="shared" si="8"/>
        <v>1</v>
      </c>
      <c r="L68" s="35" t="b">
        <f t="shared" si="13"/>
        <v>1</v>
      </c>
      <c r="M68" s="35" t="b">
        <f t="shared" si="14"/>
        <v>0</v>
      </c>
      <c r="N68" s="35" t="b">
        <f t="shared" si="15"/>
        <v>0</v>
      </c>
      <c r="O68" s="35">
        <f>IF(AND(pocz.&lt;=data,data&lt;=kon.),1,0)</f>
        <v>0</v>
      </c>
      <c r="P68" s="35">
        <f>OR(dzień_tygodnia=2,dzień_tygodnia=3,dzień_tygodnia=5)*1</f>
        <v>0</v>
      </c>
      <c r="Q68" s="35"/>
      <c r="R68" s="35"/>
    </row>
    <row r="69" spans="2:18">
      <c r="B69" s="6" t="s">
        <v>29</v>
      </c>
      <c r="C69" s="7">
        <v>36973</v>
      </c>
      <c r="D69" s="8">
        <v>0.952662037037037</v>
      </c>
      <c r="E69" s="34">
        <v>9755</v>
      </c>
      <c r="F69" s="37">
        <f t="shared" si="7"/>
        <v>1.0655671296296296</v>
      </c>
      <c r="G69" s="35">
        <f t="shared" ref="G69:G103" si="16">MONTH(data)</f>
        <v>3</v>
      </c>
      <c r="H69" s="35">
        <f t="shared" ref="H69:H103" si="17">WEEKDAY(data)</f>
        <v>6</v>
      </c>
      <c r="I69" s="36">
        <f t="shared" ref="I69:I103" si="18">IF(czas_połączenia__sec&lt;3600,czas_połączenia__sec*0.0012,3600*0.0012+(czas_połączenia__sec-3600)*0.001)</f>
        <v>10.475</v>
      </c>
      <c r="J69" s="35">
        <f t="shared" ref="J69:J103" si="19">(czas_połączenia__sec&gt;3600)*1</f>
        <v>1</v>
      </c>
      <c r="K69" s="35" t="b">
        <f t="shared" si="8"/>
        <v>1</v>
      </c>
      <c r="L69" s="35" t="b">
        <f t="shared" ref="L69:L103" si="20">data&lt;DATE(2001,7,1)</f>
        <v>1</v>
      </c>
      <c r="M69" s="35" t="b">
        <f t="shared" ref="M69:M103" si="21">data&gt;=pocz.</f>
        <v>0</v>
      </c>
      <c r="N69" s="35" t="b">
        <f t="shared" ref="N69:N103" si="22">OR(WEEKDAY(data)=1,WEEKDAY(data)=7)</f>
        <v>0</v>
      </c>
      <c r="O69" s="35">
        <f>IF(AND(pocz.&lt;=data,data&lt;=kon.),1,0)</f>
        <v>0</v>
      </c>
      <c r="P69" s="35">
        <f>OR(dzień_tygodnia=2,dzień_tygodnia=3,dzień_tygodnia=5)*1</f>
        <v>0</v>
      </c>
      <c r="Q69" s="35"/>
      <c r="R69" s="35"/>
    </row>
    <row r="70" spans="2:18">
      <c r="B70" s="6" t="s">
        <v>31</v>
      </c>
      <c r="C70" s="7">
        <v>37159</v>
      </c>
      <c r="D70" s="8">
        <v>0.10377314814814814</v>
      </c>
      <c r="E70" s="34">
        <v>20366</v>
      </c>
      <c r="F70" s="37">
        <f t="shared" ref="F70:F103" si="23">D70+E70/86400</f>
        <v>0.3394907407407407</v>
      </c>
      <c r="G70" s="35">
        <f t="shared" si="16"/>
        <v>9</v>
      </c>
      <c r="H70" s="35">
        <f t="shared" si="17"/>
        <v>3</v>
      </c>
      <c r="I70" s="36">
        <f t="shared" si="18"/>
        <v>21.086000000000002</v>
      </c>
      <c r="J70" s="35">
        <f t="shared" si="19"/>
        <v>1</v>
      </c>
      <c r="K70" s="35" t="b">
        <f t="shared" ref="K70:K105" si="24">F70&gt;1</f>
        <v>0</v>
      </c>
      <c r="L70" s="35" t="b">
        <f t="shared" si="20"/>
        <v>0</v>
      </c>
      <c r="M70" s="35" t="b">
        <f t="shared" si="21"/>
        <v>1</v>
      </c>
      <c r="N70" s="35" t="b">
        <f t="shared" si="22"/>
        <v>0</v>
      </c>
      <c r="O70" s="35">
        <f>IF(AND(pocz.&lt;=data,data&lt;=kon.),1,0)</f>
        <v>0</v>
      </c>
      <c r="P70" s="35">
        <f>OR(dzień_tygodnia=2,dzień_tygodnia=3,dzień_tygodnia=5)*1</f>
        <v>1</v>
      </c>
      <c r="Q70" s="35"/>
      <c r="R70" s="35"/>
    </row>
    <row r="71" spans="2:18">
      <c r="B71" s="6" t="s">
        <v>30</v>
      </c>
      <c r="C71" s="7">
        <v>37016</v>
      </c>
      <c r="D71" s="8">
        <v>0.21471064814814814</v>
      </c>
      <c r="E71" s="34">
        <v>10365</v>
      </c>
      <c r="F71" s="37">
        <f t="shared" si="23"/>
        <v>0.33467592592592593</v>
      </c>
      <c r="G71" s="35">
        <f t="shared" si="16"/>
        <v>5</v>
      </c>
      <c r="H71" s="35">
        <f t="shared" si="17"/>
        <v>7</v>
      </c>
      <c r="I71" s="36">
        <f t="shared" si="18"/>
        <v>11.085000000000001</v>
      </c>
      <c r="J71" s="35">
        <f t="shared" si="19"/>
        <v>1</v>
      </c>
      <c r="K71" s="35" t="b">
        <f t="shared" si="24"/>
        <v>0</v>
      </c>
      <c r="L71" s="35" t="b">
        <f t="shared" si="20"/>
        <v>1</v>
      </c>
      <c r="M71" s="35" t="b">
        <f t="shared" si="21"/>
        <v>0</v>
      </c>
      <c r="N71" s="35" t="b">
        <f t="shared" si="22"/>
        <v>1</v>
      </c>
      <c r="O71" s="35">
        <f>IF(AND(pocz.&lt;=data,data&lt;=kon.),1,0)</f>
        <v>0</v>
      </c>
      <c r="P71" s="35">
        <f>OR(dzień_tygodnia=2,dzień_tygodnia=3,dzień_tygodnia=5)*1</f>
        <v>0</v>
      </c>
      <c r="Q71" s="35"/>
      <c r="R71" s="35"/>
    </row>
    <row r="72" spans="2:18">
      <c r="B72" s="6" t="s">
        <v>30</v>
      </c>
      <c r="C72" s="7">
        <v>37172</v>
      </c>
      <c r="D72" s="8">
        <v>0.11649305555555556</v>
      </c>
      <c r="E72" s="34">
        <v>15389</v>
      </c>
      <c r="F72" s="37">
        <f t="shared" si="23"/>
        <v>0.2946064814814815</v>
      </c>
      <c r="G72" s="35">
        <f t="shared" si="16"/>
        <v>10</v>
      </c>
      <c r="H72" s="35">
        <f t="shared" si="17"/>
        <v>2</v>
      </c>
      <c r="I72" s="36">
        <f t="shared" si="18"/>
        <v>16.108999999999998</v>
      </c>
      <c r="J72" s="35">
        <f t="shared" si="19"/>
        <v>1</v>
      </c>
      <c r="K72" s="35" t="b">
        <f t="shared" si="24"/>
        <v>0</v>
      </c>
      <c r="L72" s="35" t="b">
        <f t="shared" si="20"/>
        <v>0</v>
      </c>
      <c r="M72" s="35" t="b">
        <f t="shared" si="21"/>
        <v>1</v>
      </c>
      <c r="N72" s="35" t="b">
        <f t="shared" si="22"/>
        <v>0</v>
      </c>
      <c r="O72" s="35">
        <f>IF(AND(pocz.&lt;=data,data&lt;=kon.),1,0)</f>
        <v>0</v>
      </c>
      <c r="P72" s="35">
        <f>OR(dzień_tygodnia=2,dzień_tygodnia=3,dzień_tygodnia=5)*1</f>
        <v>1</v>
      </c>
      <c r="Q72" s="35"/>
      <c r="R72" s="35"/>
    </row>
    <row r="73" spans="2:18">
      <c r="B73" s="6" t="s">
        <v>28</v>
      </c>
      <c r="C73" s="7">
        <v>36966</v>
      </c>
      <c r="D73" s="8">
        <v>0.96295138888888887</v>
      </c>
      <c r="E73" s="34">
        <v>20128</v>
      </c>
      <c r="F73" s="37">
        <f t="shared" si="23"/>
        <v>1.1959143518518518</v>
      </c>
      <c r="G73" s="35">
        <f t="shared" si="16"/>
        <v>3</v>
      </c>
      <c r="H73" s="35">
        <f t="shared" si="17"/>
        <v>6</v>
      </c>
      <c r="I73" s="36">
        <f t="shared" si="18"/>
        <v>20.847999999999999</v>
      </c>
      <c r="J73" s="35">
        <f t="shared" si="19"/>
        <v>1</v>
      </c>
      <c r="K73" s="35" t="b">
        <f t="shared" si="24"/>
        <v>1</v>
      </c>
      <c r="L73" s="35" t="b">
        <f t="shared" si="20"/>
        <v>1</v>
      </c>
      <c r="M73" s="35" t="b">
        <f t="shared" si="21"/>
        <v>0</v>
      </c>
      <c r="N73" s="35" t="b">
        <f t="shared" si="22"/>
        <v>0</v>
      </c>
      <c r="O73" s="35">
        <f>IF(AND(pocz.&lt;=data,data&lt;=kon.),1,0)</f>
        <v>0</v>
      </c>
      <c r="P73" s="35">
        <f>OR(dzień_tygodnia=2,dzień_tygodnia=3,dzień_tygodnia=5)*1</f>
        <v>0</v>
      </c>
      <c r="Q73" s="35"/>
      <c r="R73" s="35"/>
    </row>
    <row r="74" spans="2:18">
      <c r="B74" s="6" t="s">
        <v>31</v>
      </c>
      <c r="C74" s="7">
        <v>37076</v>
      </c>
      <c r="D74" s="8">
        <v>0.12046296296296295</v>
      </c>
      <c r="E74" s="34">
        <v>15366</v>
      </c>
      <c r="F74" s="37">
        <f t="shared" si="23"/>
        <v>0.29831018518518515</v>
      </c>
      <c r="G74" s="35">
        <f t="shared" si="16"/>
        <v>7</v>
      </c>
      <c r="H74" s="35">
        <f t="shared" si="17"/>
        <v>4</v>
      </c>
      <c r="I74" s="36">
        <f t="shared" si="18"/>
        <v>16.085999999999999</v>
      </c>
      <c r="J74" s="35">
        <f t="shared" si="19"/>
        <v>1</v>
      </c>
      <c r="K74" s="35" t="b">
        <f t="shared" si="24"/>
        <v>0</v>
      </c>
      <c r="L74" s="35" t="b">
        <f t="shared" si="20"/>
        <v>0</v>
      </c>
      <c r="M74" s="35" t="b">
        <f t="shared" si="21"/>
        <v>1</v>
      </c>
      <c r="N74" s="35" t="b">
        <f t="shared" si="22"/>
        <v>0</v>
      </c>
      <c r="O74" s="35">
        <f>IF(AND(pocz.&lt;=data,data&lt;=kon.),1,0)</f>
        <v>1</v>
      </c>
      <c r="P74" s="35">
        <f>OR(dzień_tygodnia=2,dzień_tygodnia=3,dzień_tygodnia=5)*1</f>
        <v>0</v>
      </c>
      <c r="Q74" s="35"/>
      <c r="R74" s="35"/>
    </row>
    <row r="75" spans="2:18">
      <c r="B75" s="6" t="s">
        <v>29</v>
      </c>
      <c r="C75" s="7">
        <v>36996</v>
      </c>
      <c r="D75" s="8">
        <v>0.6289583333333334</v>
      </c>
      <c r="E75" s="34">
        <v>18999</v>
      </c>
      <c r="F75" s="37">
        <f t="shared" si="23"/>
        <v>0.84885416666666669</v>
      </c>
      <c r="G75" s="35">
        <f t="shared" si="16"/>
        <v>4</v>
      </c>
      <c r="H75" s="35">
        <f t="shared" si="17"/>
        <v>1</v>
      </c>
      <c r="I75" s="36">
        <f t="shared" si="18"/>
        <v>19.719000000000001</v>
      </c>
      <c r="J75" s="35">
        <f t="shared" si="19"/>
        <v>1</v>
      </c>
      <c r="K75" s="35" t="b">
        <f t="shared" si="24"/>
        <v>0</v>
      </c>
      <c r="L75" s="35" t="b">
        <f t="shared" si="20"/>
        <v>1</v>
      </c>
      <c r="M75" s="35" t="b">
        <f t="shared" si="21"/>
        <v>0</v>
      </c>
      <c r="N75" s="35" t="b">
        <f t="shared" si="22"/>
        <v>1</v>
      </c>
      <c r="O75" s="35">
        <f>IF(AND(pocz.&lt;=data,data&lt;=kon.),1,0)</f>
        <v>0</v>
      </c>
      <c r="P75" s="35">
        <f>OR(dzień_tygodnia=2,dzień_tygodnia=3,dzień_tygodnia=5)*1</f>
        <v>0</v>
      </c>
      <c r="Q75" s="35"/>
      <c r="R75" s="35"/>
    </row>
    <row r="76" spans="2:18">
      <c r="B76" s="6" t="s">
        <v>29</v>
      </c>
      <c r="C76" s="7">
        <v>37038</v>
      </c>
      <c r="D76" s="8">
        <v>0.5730439814814815</v>
      </c>
      <c r="E76" s="34">
        <v>8219</v>
      </c>
      <c r="F76" s="37">
        <f t="shared" si="23"/>
        <v>0.66817129629629635</v>
      </c>
      <c r="G76" s="35">
        <f t="shared" si="16"/>
        <v>5</v>
      </c>
      <c r="H76" s="35">
        <f t="shared" si="17"/>
        <v>1</v>
      </c>
      <c r="I76" s="36">
        <f t="shared" si="18"/>
        <v>8.9390000000000001</v>
      </c>
      <c r="J76" s="35">
        <f t="shared" si="19"/>
        <v>1</v>
      </c>
      <c r="K76" s="35" t="b">
        <f t="shared" si="24"/>
        <v>0</v>
      </c>
      <c r="L76" s="35" t="b">
        <f t="shared" si="20"/>
        <v>1</v>
      </c>
      <c r="M76" s="35" t="b">
        <f t="shared" si="21"/>
        <v>0</v>
      </c>
      <c r="N76" s="35" t="b">
        <f t="shared" si="22"/>
        <v>1</v>
      </c>
      <c r="O76" s="35">
        <f>IF(AND(pocz.&lt;=data,data&lt;=kon.),1,0)</f>
        <v>0</v>
      </c>
      <c r="P76" s="35">
        <f>OR(dzień_tygodnia=2,dzień_tygodnia=3,dzień_tygodnia=5)*1</f>
        <v>0</v>
      </c>
      <c r="Q76" s="35"/>
      <c r="R76" s="35"/>
    </row>
    <row r="77" spans="2:18">
      <c r="B77" s="6" t="s">
        <v>31</v>
      </c>
      <c r="C77" s="7">
        <v>36969</v>
      </c>
      <c r="D77" s="8">
        <v>2.480324074074074E-2</v>
      </c>
      <c r="E77" s="34">
        <v>16217</v>
      </c>
      <c r="F77" s="37">
        <f t="shared" si="23"/>
        <v>0.21250000000000002</v>
      </c>
      <c r="G77" s="35">
        <f t="shared" si="16"/>
        <v>3</v>
      </c>
      <c r="H77" s="35">
        <f t="shared" si="17"/>
        <v>2</v>
      </c>
      <c r="I77" s="36">
        <f t="shared" si="18"/>
        <v>16.937000000000001</v>
      </c>
      <c r="J77" s="35">
        <f t="shared" si="19"/>
        <v>1</v>
      </c>
      <c r="K77" s="35" t="b">
        <f t="shared" si="24"/>
        <v>0</v>
      </c>
      <c r="L77" s="35" t="b">
        <f t="shared" si="20"/>
        <v>1</v>
      </c>
      <c r="M77" s="35" t="b">
        <f t="shared" si="21"/>
        <v>0</v>
      </c>
      <c r="N77" s="35" t="b">
        <f t="shared" si="22"/>
        <v>0</v>
      </c>
      <c r="O77" s="35">
        <f>IF(AND(pocz.&lt;=data,data&lt;=kon.),1,0)</f>
        <v>0</v>
      </c>
      <c r="P77" s="35">
        <f>OR(dzień_tygodnia=2,dzień_tygodnia=3,dzień_tygodnia=5)*1</f>
        <v>1</v>
      </c>
      <c r="Q77" s="35"/>
      <c r="R77" s="35"/>
    </row>
    <row r="78" spans="2:18">
      <c r="B78" s="6" t="s">
        <v>30</v>
      </c>
      <c r="C78" s="7">
        <v>37094</v>
      </c>
      <c r="D78" s="8">
        <v>0.28225694444444444</v>
      </c>
      <c r="E78" s="34">
        <v>21396</v>
      </c>
      <c r="F78" s="37">
        <f t="shared" si="23"/>
        <v>0.52989583333333334</v>
      </c>
      <c r="G78" s="35">
        <f t="shared" si="16"/>
        <v>7</v>
      </c>
      <c r="H78" s="35">
        <f t="shared" si="17"/>
        <v>1</v>
      </c>
      <c r="I78" s="36">
        <f t="shared" si="18"/>
        <v>22.116</v>
      </c>
      <c r="J78" s="35">
        <f t="shared" si="19"/>
        <v>1</v>
      </c>
      <c r="K78" s="35" t="b">
        <f t="shared" si="24"/>
        <v>0</v>
      </c>
      <c r="L78" s="35" t="b">
        <f t="shared" si="20"/>
        <v>0</v>
      </c>
      <c r="M78" s="35" t="b">
        <f t="shared" si="21"/>
        <v>1</v>
      </c>
      <c r="N78" s="35" t="b">
        <f t="shared" si="22"/>
        <v>1</v>
      </c>
      <c r="O78" s="35">
        <f>IF(AND(pocz.&lt;=data,data&lt;=kon.),1,0)</f>
        <v>1</v>
      </c>
      <c r="P78" s="35">
        <f>OR(dzień_tygodnia=2,dzień_tygodnia=3,dzień_tygodnia=5)*1</f>
        <v>0</v>
      </c>
      <c r="Q78" s="35"/>
      <c r="R78" s="35"/>
    </row>
    <row r="79" spans="2:18">
      <c r="B79" s="6" t="s">
        <v>31</v>
      </c>
      <c r="C79" s="7">
        <v>37215</v>
      </c>
      <c r="D79" s="8">
        <v>0.90678240740740745</v>
      </c>
      <c r="E79" s="34">
        <v>5250</v>
      </c>
      <c r="F79" s="37">
        <f t="shared" si="23"/>
        <v>0.96754629629629629</v>
      </c>
      <c r="G79" s="35">
        <f t="shared" si="16"/>
        <v>11</v>
      </c>
      <c r="H79" s="35">
        <f t="shared" si="17"/>
        <v>3</v>
      </c>
      <c r="I79" s="36">
        <f t="shared" si="18"/>
        <v>5.97</v>
      </c>
      <c r="J79" s="35">
        <f t="shared" si="19"/>
        <v>1</v>
      </c>
      <c r="K79" s="35" t="b">
        <f t="shared" si="24"/>
        <v>0</v>
      </c>
      <c r="L79" s="35" t="b">
        <f t="shared" si="20"/>
        <v>0</v>
      </c>
      <c r="M79" s="35" t="b">
        <f t="shared" si="21"/>
        <v>1</v>
      </c>
      <c r="N79" s="35" t="b">
        <f t="shared" si="22"/>
        <v>0</v>
      </c>
      <c r="O79" s="35">
        <f>IF(AND(pocz.&lt;=data,data&lt;=kon.),1,0)</f>
        <v>0</v>
      </c>
      <c r="P79" s="35">
        <f>OR(dzień_tygodnia=2,dzień_tygodnia=3,dzień_tygodnia=5)*1</f>
        <v>1</v>
      </c>
      <c r="Q79" s="35"/>
      <c r="R79" s="35"/>
    </row>
    <row r="80" spans="2:18">
      <c r="B80" s="6" t="s">
        <v>30</v>
      </c>
      <c r="C80" s="7">
        <v>37237</v>
      </c>
      <c r="D80" s="8">
        <v>0.87016203703703709</v>
      </c>
      <c r="E80" s="34">
        <v>14513</v>
      </c>
      <c r="F80" s="37">
        <f t="shared" si="23"/>
        <v>1.0381365740740742</v>
      </c>
      <c r="G80" s="35">
        <f t="shared" si="16"/>
        <v>12</v>
      </c>
      <c r="H80" s="35">
        <f t="shared" si="17"/>
        <v>4</v>
      </c>
      <c r="I80" s="36">
        <f t="shared" si="18"/>
        <v>15.233000000000001</v>
      </c>
      <c r="J80" s="35">
        <f t="shared" si="19"/>
        <v>1</v>
      </c>
      <c r="K80" s="35" t="b">
        <f t="shared" si="24"/>
        <v>1</v>
      </c>
      <c r="L80" s="35" t="b">
        <f t="shared" si="20"/>
        <v>0</v>
      </c>
      <c r="M80" s="35" t="b">
        <f t="shared" si="21"/>
        <v>1</v>
      </c>
      <c r="N80" s="35" t="b">
        <f t="shared" si="22"/>
        <v>0</v>
      </c>
      <c r="O80" s="35">
        <f>IF(AND(pocz.&lt;=data,data&lt;=kon.),1,0)</f>
        <v>0</v>
      </c>
      <c r="P80" s="35">
        <f>OR(dzień_tygodnia=2,dzień_tygodnia=3,dzień_tygodnia=5)*1</f>
        <v>0</v>
      </c>
      <c r="Q80" s="35"/>
      <c r="R80" s="35"/>
    </row>
    <row r="81" spans="2:18">
      <c r="B81" s="6" t="s">
        <v>30</v>
      </c>
      <c r="C81" s="7">
        <v>37154</v>
      </c>
      <c r="D81" s="8">
        <v>0.42663194444444441</v>
      </c>
      <c r="E81" s="34">
        <v>10844</v>
      </c>
      <c r="F81" s="37">
        <f t="shared" si="23"/>
        <v>0.55214120370370368</v>
      </c>
      <c r="G81" s="35">
        <f t="shared" si="16"/>
        <v>9</v>
      </c>
      <c r="H81" s="35">
        <f t="shared" si="17"/>
        <v>5</v>
      </c>
      <c r="I81" s="36">
        <f t="shared" si="18"/>
        <v>11.564</v>
      </c>
      <c r="J81" s="35">
        <f t="shared" si="19"/>
        <v>1</v>
      </c>
      <c r="K81" s="35" t="b">
        <f t="shared" si="24"/>
        <v>0</v>
      </c>
      <c r="L81" s="35" t="b">
        <f t="shared" si="20"/>
        <v>0</v>
      </c>
      <c r="M81" s="35" t="b">
        <f t="shared" si="21"/>
        <v>1</v>
      </c>
      <c r="N81" s="35" t="b">
        <f t="shared" si="22"/>
        <v>0</v>
      </c>
      <c r="O81" s="35">
        <f>IF(AND(pocz.&lt;=data,data&lt;=kon.),1,0)</f>
        <v>0</v>
      </c>
      <c r="P81" s="35">
        <f>OR(dzień_tygodnia=2,dzień_tygodnia=3,dzień_tygodnia=5)*1</f>
        <v>1</v>
      </c>
      <c r="Q81" s="35"/>
      <c r="R81" s="35"/>
    </row>
    <row r="82" spans="2:18">
      <c r="B82" s="6" t="s">
        <v>29</v>
      </c>
      <c r="C82" s="7">
        <v>36974</v>
      </c>
      <c r="D82" s="8">
        <v>0.94519675925925928</v>
      </c>
      <c r="E82" s="34">
        <v>17148</v>
      </c>
      <c r="F82" s="37">
        <f t="shared" si="23"/>
        <v>1.1436689814814816</v>
      </c>
      <c r="G82" s="35">
        <f t="shared" si="16"/>
        <v>3</v>
      </c>
      <c r="H82" s="35">
        <f t="shared" si="17"/>
        <v>7</v>
      </c>
      <c r="I82" s="36">
        <f t="shared" si="18"/>
        <v>17.867999999999999</v>
      </c>
      <c r="J82" s="35">
        <f t="shared" si="19"/>
        <v>1</v>
      </c>
      <c r="K82" s="35" t="b">
        <f t="shared" si="24"/>
        <v>1</v>
      </c>
      <c r="L82" s="35" t="b">
        <f t="shared" si="20"/>
        <v>1</v>
      </c>
      <c r="M82" s="35" t="b">
        <f t="shared" si="21"/>
        <v>0</v>
      </c>
      <c r="N82" s="35" t="b">
        <f t="shared" si="22"/>
        <v>1</v>
      </c>
      <c r="O82" s="35">
        <f>IF(AND(pocz.&lt;=data,data&lt;=kon.),1,0)</f>
        <v>0</v>
      </c>
      <c r="P82" s="35">
        <f>OR(dzień_tygodnia=2,dzień_tygodnia=3,dzień_tygodnia=5)*1</f>
        <v>0</v>
      </c>
      <c r="Q82" s="35"/>
      <c r="R82" s="35"/>
    </row>
    <row r="83" spans="2:18">
      <c r="B83" s="6" t="s">
        <v>30</v>
      </c>
      <c r="C83" s="7">
        <v>37131</v>
      </c>
      <c r="D83" s="8">
        <v>0.44688657407407412</v>
      </c>
      <c r="E83" s="34">
        <v>10204</v>
      </c>
      <c r="F83" s="37">
        <f t="shared" si="23"/>
        <v>0.56498842592592591</v>
      </c>
      <c r="G83" s="35">
        <f t="shared" si="16"/>
        <v>8</v>
      </c>
      <c r="H83" s="35">
        <f t="shared" si="17"/>
        <v>3</v>
      </c>
      <c r="I83" s="36">
        <f t="shared" si="18"/>
        <v>10.923999999999999</v>
      </c>
      <c r="J83" s="35">
        <f t="shared" si="19"/>
        <v>1</v>
      </c>
      <c r="K83" s="35" t="b">
        <f t="shared" si="24"/>
        <v>0</v>
      </c>
      <c r="L83" s="35" t="b">
        <f t="shared" si="20"/>
        <v>0</v>
      </c>
      <c r="M83" s="35" t="b">
        <f t="shared" si="21"/>
        <v>1</v>
      </c>
      <c r="N83" s="35" t="b">
        <f t="shared" si="22"/>
        <v>0</v>
      </c>
      <c r="O83" s="35">
        <f>IF(AND(pocz.&lt;=data,data&lt;=kon.),1,0)</f>
        <v>0</v>
      </c>
      <c r="P83" s="35">
        <f>OR(dzień_tygodnia=2,dzień_tygodnia=3,dzień_tygodnia=5)*1</f>
        <v>1</v>
      </c>
      <c r="Q83" s="35"/>
      <c r="R83" s="35"/>
    </row>
    <row r="84" spans="2:18">
      <c r="B84" s="6" t="s">
        <v>28</v>
      </c>
      <c r="C84" s="7">
        <v>36916</v>
      </c>
      <c r="D84" s="8">
        <v>0.21706018518518519</v>
      </c>
      <c r="E84" s="34">
        <v>21155</v>
      </c>
      <c r="F84" s="37">
        <f t="shared" si="23"/>
        <v>0.46190972222222226</v>
      </c>
      <c r="G84" s="35">
        <f t="shared" si="16"/>
        <v>1</v>
      </c>
      <c r="H84" s="35">
        <f t="shared" si="17"/>
        <v>5</v>
      </c>
      <c r="I84" s="36">
        <f t="shared" si="18"/>
        <v>21.875</v>
      </c>
      <c r="J84" s="35">
        <f t="shared" si="19"/>
        <v>1</v>
      </c>
      <c r="K84" s="35" t="b">
        <f t="shared" si="24"/>
        <v>0</v>
      </c>
      <c r="L84" s="35" t="b">
        <f t="shared" si="20"/>
        <v>1</v>
      </c>
      <c r="M84" s="35" t="b">
        <f t="shared" si="21"/>
        <v>0</v>
      </c>
      <c r="N84" s="35" t="b">
        <f t="shared" si="22"/>
        <v>0</v>
      </c>
      <c r="O84" s="35">
        <f>IF(AND(pocz.&lt;=data,data&lt;=kon.),1,0)</f>
        <v>0</v>
      </c>
      <c r="P84" s="35">
        <f>OR(dzień_tygodnia=2,dzień_tygodnia=3,dzień_tygodnia=5)*1</f>
        <v>1</v>
      </c>
      <c r="Q84" s="35"/>
      <c r="R84" s="35"/>
    </row>
    <row r="85" spans="2:18">
      <c r="B85" s="6" t="s">
        <v>28</v>
      </c>
      <c r="C85" s="7">
        <v>37067</v>
      </c>
      <c r="D85" s="8">
        <v>0.47645833333333337</v>
      </c>
      <c r="E85" s="34">
        <v>17179</v>
      </c>
      <c r="F85" s="37">
        <f t="shared" si="23"/>
        <v>0.6752893518518519</v>
      </c>
      <c r="G85" s="35">
        <f t="shared" si="16"/>
        <v>6</v>
      </c>
      <c r="H85" s="35">
        <f t="shared" si="17"/>
        <v>2</v>
      </c>
      <c r="I85" s="36">
        <f t="shared" si="18"/>
        <v>17.899000000000001</v>
      </c>
      <c r="J85" s="35">
        <f t="shared" si="19"/>
        <v>1</v>
      </c>
      <c r="K85" s="35" t="b">
        <f t="shared" si="24"/>
        <v>0</v>
      </c>
      <c r="L85" s="35" t="b">
        <f t="shared" si="20"/>
        <v>1</v>
      </c>
      <c r="M85" s="35" t="b">
        <f t="shared" si="21"/>
        <v>0</v>
      </c>
      <c r="N85" s="35" t="b">
        <f t="shared" si="22"/>
        <v>0</v>
      </c>
      <c r="O85" s="35">
        <f>IF(AND(pocz.&lt;=data,data&lt;=kon.),1,0)</f>
        <v>0</v>
      </c>
      <c r="P85" s="35">
        <f>OR(dzień_tygodnia=2,dzień_tygodnia=3,dzień_tygodnia=5)*1</f>
        <v>1</v>
      </c>
      <c r="Q85" s="35"/>
      <c r="R85" s="35"/>
    </row>
    <row r="86" spans="2:18">
      <c r="B86" s="6" t="s">
        <v>29</v>
      </c>
      <c r="C86" s="7">
        <v>37236</v>
      </c>
      <c r="D86" s="8">
        <v>0.52236111111111116</v>
      </c>
      <c r="E86" s="34">
        <v>18879</v>
      </c>
      <c r="F86" s="37">
        <f t="shared" si="23"/>
        <v>0.74086805555555557</v>
      </c>
      <c r="G86" s="35">
        <f t="shared" si="16"/>
        <v>12</v>
      </c>
      <c r="H86" s="35">
        <f t="shared" si="17"/>
        <v>3</v>
      </c>
      <c r="I86" s="36">
        <f t="shared" si="18"/>
        <v>19.599</v>
      </c>
      <c r="J86" s="35">
        <f t="shared" si="19"/>
        <v>1</v>
      </c>
      <c r="K86" s="35" t="b">
        <f t="shared" si="24"/>
        <v>0</v>
      </c>
      <c r="L86" s="35" t="b">
        <f t="shared" si="20"/>
        <v>0</v>
      </c>
      <c r="M86" s="35" t="b">
        <f t="shared" si="21"/>
        <v>1</v>
      </c>
      <c r="N86" s="35" t="b">
        <f t="shared" si="22"/>
        <v>0</v>
      </c>
      <c r="O86" s="35">
        <f>IF(AND(pocz.&lt;=data,data&lt;=kon.),1,0)</f>
        <v>0</v>
      </c>
      <c r="P86" s="35">
        <f>OR(dzień_tygodnia=2,dzień_tygodnia=3,dzień_tygodnia=5)*1</f>
        <v>1</v>
      </c>
      <c r="Q86" s="35"/>
      <c r="R86" s="35"/>
    </row>
    <row r="87" spans="2:18">
      <c r="B87" s="6" t="s">
        <v>28</v>
      </c>
      <c r="C87" s="7">
        <v>37216</v>
      </c>
      <c r="D87" s="8">
        <v>0.16821759259259259</v>
      </c>
      <c r="E87" s="34">
        <v>19812</v>
      </c>
      <c r="F87" s="37">
        <f t="shared" si="23"/>
        <v>0.39752314814814815</v>
      </c>
      <c r="G87" s="35">
        <f t="shared" si="16"/>
        <v>11</v>
      </c>
      <c r="H87" s="35">
        <f t="shared" si="17"/>
        <v>4</v>
      </c>
      <c r="I87" s="36">
        <f t="shared" si="18"/>
        <v>20.532</v>
      </c>
      <c r="J87" s="35">
        <f t="shared" si="19"/>
        <v>1</v>
      </c>
      <c r="K87" s="35" t="b">
        <f t="shared" si="24"/>
        <v>0</v>
      </c>
      <c r="L87" s="35" t="b">
        <f t="shared" si="20"/>
        <v>0</v>
      </c>
      <c r="M87" s="35" t="b">
        <f t="shared" si="21"/>
        <v>1</v>
      </c>
      <c r="N87" s="35" t="b">
        <f t="shared" si="22"/>
        <v>0</v>
      </c>
      <c r="O87" s="35">
        <f>IF(AND(pocz.&lt;=data,data&lt;=kon.),1,0)</f>
        <v>0</v>
      </c>
      <c r="P87" s="35">
        <f>OR(dzień_tygodnia=2,dzień_tygodnia=3,dzień_tygodnia=5)*1</f>
        <v>0</v>
      </c>
      <c r="Q87" s="35"/>
      <c r="R87" s="35"/>
    </row>
    <row r="88" spans="2:18">
      <c r="B88" s="6" t="s">
        <v>28</v>
      </c>
      <c r="C88" s="7">
        <v>37244</v>
      </c>
      <c r="D88" s="8">
        <v>0.17390046296296294</v>
      </c>
      <c r="E88" s="34">
        <v>5908</v>
      </c>
      <c r="F88" s="37">
        <f t="shared" si="23"/>
        <v>0.24228009259259256</v>
      </c>
      <c r="G88" s="35">
        <f t="shared" si="16"/>
        <v>12</v>
      </c>
      <c r="H88" s="35">
        <f t="shared" si="17"/>
        <v>4</v>
      </c>
      <c r="I88" s="36">
        <f t="shared" si="18"/>
        <v>6.6279999999999992</v>
      </c>
      <c r="J88" s="35">
        <f t="shared" si="19"/>
        <v>1</v>
      </c>
      <c r="K88" s="35" t="b">
        <f t="shared" si="24"/>
        <v>0</v>
      </c>
      <c r="L88" s="35" t="b">
        <f t="shared" si="20"/>
        <v>0</v>
      </c>
      <c r="M88" s="35" t="b">
        <f t="shared" si="21"/>
        <v>1</v>
      </c>
      <c r="N88" s="35" t="b">
        <f t="shared" si="22"/>
        <v>0</v>
      </c>
      <c r="O88" s="35">
        <f>IF(AND(pocz.&lt;=data,data&lt;=kon.),1,0)</f>
        <v>0</v>
      </c>
      <c r="P88" s="35">
        <f>OR(dzień_tygodnia=2,dzień_tygodnia=3,dzień_tygodnia=5)*1</f>
        <v>0</v>
      </c>
      <c r="Q88" s="35"/>
      <c r="R88" s="35"/>
    </row>
    <row r="89" spans="2:18">
      <c r="B89" s="6" t="s">
        <v>29</v>
      </c>
      <c r="C89" s="7">
        <v>37210</v>
      </c>
      <c r="D89" s="8">
        <v>0.3054398148148148</v>
      </c>
      <c r="E89" s="34">
        <v>876</v>
      </c>
      <c r="F89" s="37">
        <f t="shared" si="23"/>
        <v>0.31557870370370367</v>
      </c>
      <c r="G89" s="35">
        <f t="shared" si="16"/>
        <v>11</v>
      </c>
      <c r="H89" s="35">
        <f t="shared" si="17"/>
        <v>5</v>
      </c>
      <c r="I89" s="36">
        <f t="shared" si="18"/>
        <v>1.0511999999999999</v>
      </c>
      <c r="J89" s="35">
        <f t="shared" si="19"/>
        <v>0</v>
      </c>
      <c r="K89" s="35" t="b">
        <f t="shared" si="24"/>
        <v>0</v>
      </c>
      <c r="L89" s="35" t="b">
        <f t="shared" si="20"/>
        <v>0</v>
      </c>
      <c r="M89" s="35" t="b">
        <f t="shared" si="21"/>
        <v>1</v>
      </c>
      <c r="N89" s="35" t="b">
        <f t="shared" si="22"/>
        <v>0</v>
      </c>
      <c r="O89" s="35">
        <f>IF(AND(pocz.&lt;=data,data&lt;=kon.),1,0)</f>
        <v>0</v>
      </c>
      <c r="P89" s="35">
        <f>OR(dzień_tygodnia=2,dzień_tygodnia=3,dzień_tygodnia=5)*1</f>
        <v>1</v>
      </c>
      <c r="Q89" s="35"/>
      <c r="R89" s="35"/>
    </row>
    <row r="90" spans="2:18">
      <c r="B90" s="6" t="s">
        <v>28</v>
      </c>
      <c r="C90" s="7">
        <v>37237</v>
      </c>
      <c r="D90" s="8">
        <v>0.20368055555555556</v>
      </c>
      <c r="E90" s="34">
        <v>4871</v>
      </c>
      <c r="F90" s="37">
        <f t="shared" si="23"/>
        <v>0.26005787037037037</v>
      </c>
      <c r="G90" s="35">
        <f t="shared" si="16"/>
        <v>12</v>
      </c>
      <c r="H90" s="35">
        <f t="shared" si="17"/>
        <v>4</v>
      </c>
      <c r="I90" s="36">
        <f t="shared" si="18"/>
        <v>5.5909999999999993</v>
      </c>
      <c r="J90" s="35">
        <f t="shared" si="19"/>
        <v>1</v>
      </c>
      <c r="K90" s="35" t="b">
        <f t="shared" si="24"/>
        <v>0</v>
      </c>
      <c r="L90" s="35" t="b">
        <f t="shared" si="20"/>
        <v>0</v>
      </c>
      <c r="M90" s="35" t="b">
        <f t="shared" si="21"/>
        <v>1</v>
      </c>
      <c r="N90" s="35" t="b">
        <f t="shared" si="22"/>
        <v>0</v>
      </c>
      <c r="O90" s="35">
        <f>IF(AND(pocz.&lt;=data,data&lt;=kon.),1,0)</f>
        <v>0</v>
      </c>
      <c r="P90" s="35">
        <f>OR(dzień_tygodnia=2,dzień_tygodnia=3,dzień_tygodnia=5)*1</f>
        <v>0</v>
      </c>
      <c r="Q90" s="35"/>
      <c r="R90" s="35"/>
    </row>
    <row r="91" spans="2:18">
      <c r="B91" s="6" t="s">
        <v>28</v>
      </c>
      <c r="C91" s="7">
        <v>37059</v>
      </c>
      <c r="D91" s="8">
        <v>0.84640046296296301</v>
      </c>
      <c r="E91" s="34">
        <v>12185</v>
      </c>
      <c r="F91" s="37">
        <f t="shared" si="23"/>
        <v>0.98743055555555559</v>
      </c>
      <c r="G91" s="35">
        <f t="shared" si="16"/>
        <v>6</v>
      </c>
      <c r="H91" s="35">
        <f t="shared" si="17"/>
        <v>1</v>
      </c>
      <c r="I91" s="36">
        <f t="shared" si="18"/>
        <v>12.905000000000001</v>
      </c>
      <c r="J91" s="35">
        <f t="shared" si="19"/>
        <v>1</v>
      </c>
      <c r="K91" s="35" t="b">
        <f t="shared" si="24"/>
        <v>0</v>
      </c>
      <c r="L91" s="35" t="b">
        <f t="shared" si="20"/>
        <v>1</v>
      </c>
      <c r="M91" s="35" t="b">
        <f t="shared" si="21"/>
        <v>0</v>
      </c>
      <c r="N91" s="35" t="b">
        <f t="shared" si="22"/>
        <v>1</v>
      </c>
      <c r="O91" s="35">
        <f>IF(AND(pocz.&lt;=data,data&lt;=kon.),1,0)</f>
        <v>0</v>
      </c>
      <c r="P91" s="35">
        <f>OR(dzień_tygodnia=2,dzień_tygodnia=3,dzień_tygodnia=5)*1</f>
        <v>0</v>
      </c>
      <c r="Q91" s="35"/>
      <c r="R91" s="35"/>
    </row>
    <row r="92" spans="2:18">
      <c r="B92" s="6" t="s">
        <v>28</v>
      </c>
      <c r="C92" s="7">
        <v>37208</v>
      </c>
      <c r="D92" s="8">
        <v>0.64481481481481484</v>
      </c>
      <c r="E92" s="34">
        <v>7247</v>
      </c>
      <c r="F92" s="37">
        <f t="shared" si="23"/>
        <v>0.7286921296296297</v>
      </c>
      <c r="G92" s="35">
        <f t="shared" si="16"/>
        <v>11</v>
      </c>
      <c r="H92" s="35">
        <f t="shared" si="17"/>
        <v>3</v>
      </c>
      <c r="I92" s="36">
        <f t="shared" si="18"/>
        <v>7.9669999999999996</v>
      </c>
      <c r="J92" s="35">
        <f t="shared" si="19"/>
        <v>1</v>
      </c>
      <c r="K92" s="35" t="b">
        <f t="shared" si="24"/>
        <v>0</v>
      </c>
      <c r="L92" s="35" t="b">
        <f t="shared" si="20"/>
        <v>0</v>
      </c>
      <c r="M92" s="35" t="b">
        <f t="shared" si="21"/>
        <v>1</v>
      </c>
      <c r="N92" s="35" t="b">
        <f t="shared" si="22"/>
        <v>0</v>
      </c>
      <c r="O92" s="35">
        <f>IF(AND(pocz.&lt;=data,data&lt;=kon.),1,0)</f>
        <v>0</v>
      </c>
      <c r="P92" s="35">
        <f>OR(dzień_tygodnia=2,dzień_tygodnia=3,dzień_tygodnia=5)*1</f>
        <v>1</v>
      </c>
      <c r="Q92" s="35"/>
      <c r="R92" s="35"/>
    </row>
    <row r="93" spans="2:18">
      <c r="B93" s="6" t="s">
        <v>31</v>
      </c>
      <c r="C93" s="7">
        <v>37018</v>
      </c>
      <c r="D93" s="8">
        <v>0.3658912037037037</v>
      </c>
      <c r="E93" s="34">
        <v>20714</v>
      </c>
      <c r="F93" s="37">
        <f t="shared" si="23"/>
        <v>0.60563657407407412</v>
      </c>
      <c r="G93" s="35">
        <f t="shared" si="16"/>
        <v>5</v>
      </c>
      <c r="H93" s="35">
        <f t="shared" si="17"/>
        <v>2</v>
      </c>
      <c r="I93" s="36">
        <f t="shared" si="18"/>
        <v>21.434000000000001</v>
      </c>
      <c r="J93" s="35">
        <f t="shared" si="19"/>
        <v>1</v>
      </c>
      <c r="K93" s="35" t="b">
        <f t="shared" si="24"/>
        <v>0</v>
      </c>
      <c r="L93" s="35" t="b">
        <f t="shared" si="20"/>
        <v>1</v>
      </c>
      <c r="M93" s="35" t="b">
        <f t="shared" si="21"/>
        <v>0</v>
      </c>
      <c r="N93" s="35" t="b">
        <f t="shared" si="22"/>
        <v>0</v>
      </c>
      <c r="O93" s="35">
        <f>IF(AND(pocz.&lt;=data,data&lt;=kon.),1,0)</f>
        <v>0</v>
      </c>
      <c r="P93" s="35">
        <f>OR(dzień_tygodnia=2,dzień_tygodnia=3,dzień_tygodnia=5)*1</f>
        <v>1</v>
      </c>
      <c r="Q93" s="35"/>
      <c r="R93" s="35"/>
    </row>
    <row r="94" spans="2:18">
      <c r="B94" s="6" t="s">
        <v>29</v>
      </c>
      <c r="C94" s="7">
        <v>37055</v>
      </c>
      <c r="D94" s="8">
        <v>0.52837962962962959</v>
      </c>
      <c r="E94" s="34">
        <v>13797</v>
      </c>
      <c r="F94" s="37">
        <f t="shared" si="23"/>
        <v>0.68806712962962957</v>
      </c>
      <c r="G94" s="35">
        <f t="shared" si="16"/>
        <v>6</v>
      </c>
      <c r="H94" s="35">
        <f t="shared" si="17"/>
        <v>4</v>
      </c>
      <c r="I94" s="36">
        <f t="shared" si="18"/>
        <v>14.516999999999999</v>
      </c>
      <c r="J94" s="35">
        <f t="shared" si="19"/>
        <v>1</v>
      </c>
      <c r="K94" s="35" t="b">
        <f t="shared" si="24"/>
        <v>0</v>
      </c>
      <c r="L94" s="35" t="b">
        <f t="shared" si="20"/>
        <v>1</v>
      </c>
      <c r="M94" s="35" t="b">
        <f t="shared" si="21"/>
        <v>0</v>
      </c>
      <c r="N94" s="35" t="b">
        <f t="shared" si="22"/>
        <v>0</v>
      </c>
      <c r="O94" s="35">
        <f>IF(AND(pocz.&lt;=data,data&lt;=kon.),1,0)</f>
        <v>0</v>
      </c>
      <c r="P94" s="35">
        <f>OR(dzień_tygodnia=2,dzień_tygodnia=3,dzień_tygodnia=5)*1</f>
        <v>0</v>
      </c>
      <c r="Q94" s="35"/>
      <c r="R94" s="35"/>
    </row>
    <row r="95" spans="2:18">
      <c r="B95" s="6" t="s">
        <v>30</v>
      </c>
      <c r="C95" s="7">
        <v>37111</v>
      </c>
      <c r="D95" s="8">
        <v>0.62239583333333337</v>
      </c>
      <c r="E95" s="34">
        <v>8215</v>
      </c>
      <c r="F95" s="37">
        <f t="shared" si="23"/>
        <v>0.71747685185185195</v>
      </c>
      <c r="G95" s="35">
        <f t="shared" si="16"/>
        <v>8</v>
      </c>
      <c r="H95" s="35">
        <f t="shared" si="17"/>
        <v>4</v>
      </c>
      <c r="I95" s="36">
        <f t="shared" si="18"/>
        <v>8.9349999999999987</v>
      </c>
      <c r="J95" s="35">
        <f t="shared" si="19"/>
        <v>1</v>
      </c>
      <c r="K95" s="35" t="b">
        <f t="shared" si="24"/>
        <v>0</v>
      </c>
      <c r="L95" s="35" t="b">
        <f t="shared" si="20"/>
        <v>0</v>
      </c>
      <c r="M95" s="35" t="b">
        <f t="shared" si="21"/>
        <v>1</v>
      </c>
      <c r="N95" s="35" t="b">
        <f t="shared" si="22"/>
        <v>0</v>
      </c>
      <c r="O95" s="35">
        <f>IF(AND(pocz.&lt;=data,data&lt;=kon.),1,0)</f>
        <v>1</v>
      </c>
      <c r="P95" s="35">
        <f>OR(dzień_tygodnia=2,dzień_tygodnia=3,dzień_tygodnia=5)*1</f>
        <v>0</v>
      </c>
      <c r="Q95" s="35"/>
      <c r="R95" s="35"/>
    </row>
    <row r="96" spans="2:18">
      <c r="B96" s="6" t="s">
        <v>30</v>
      </c>
      <c r="C96" s="7">
        <v>37090</v>
      </c>
      <c r="D96" s="8">
        <v>0.37539351851851849</v>
      </c>
      <c r="E96" s="34">
        <v>10403</v>
      </c>
      <c r="F96" s="37">
        <f t="shared" si="23"/>
        <v>0.49579861111111106</v>
      </c>
      <c r="G96" s="35">
        <f t="shared" si="16"/>
        <v>7</v>
      </c>
      <c r="H96" s="35">
        <f t="shared" si="17"/>
        <v>4</v>
      </c>
      <c r="I96" s="36">
        <f t="shared" si="18"/>
        <v>11.122999999999999</v>
      </c>
      <c r="J96" s="35">
        <f t="shared" si="19"/>
        <v>1</v>
      </c>
      <c r="K96" s="35" t="b">
        <f t="shared" si="24"/>
        <v>0</v>
      </c>
      <c r="L96" s="35" t="b">
        <f t="shared" si="20"/>
        <v>0</v>
      </c>
      <c r="M96" s="35" t="b">
        <f t="shared" si="21"/>
        <v>1</v>
      </c>
      <c r="N96" s="35" t="b">
        <f t="shared" si="22"/>
        <v>0</v>
      </c>
      <c r="O96" s="35">
        <f>IF(AND(pocz.&lt;=data,data&lt;=kon.),1,0)</f>
        <v>1</v>
      </c>
      <c r="P96" s="35">
        <f>OR(dzień_tygodnia=2,dzień_tygodnia=3,dzień_tygodnia=5)*1</f>
        <v>0</v>
      </c>
      <c r="Q96" s="35"/>
      <c r="R96" s="35"/>
    </row>
    <row r="97" spans="1:18">
      <c r="B97" s="6" t="s">
        <v>31</v>
      </c>
      <c r="C97" s="7">
        <v>36974</v>
      </c>
      <c r="D97" s="8">
        <v>0.79</v>
      </c>
      <c r="E97" s="34">
        <v>3954</v>
      </c>
      <c r="F97" s="37">
        <f t="shared" si="23"/>
        <v>0.83576388888888897</v>
      </c>
      <c r="G97" s="35">
        <f t="shared" si="16"/>
        <v>3</v>
      </c>
      <c r="H97" s="35">
        <f t="shared" si="17"/>
        <v>7</v>
      </c>
      <c r="I97" s="36">
        <f t="shared" si="18"/>
        <v>4.6739999999999995</v>
      </c>
      <c r="J97" s="35">
        <f t="shared" si="19"/>
        <v>1</v>
      </c>
      <c r="K97" s="35" t="b">
        <f t="shared" si="24"/>
        <v>0</v>
      </c>
      <c r="L97" s="35" t="b">
        <f t="shared" si="20"/>
        <v>1</v>
      </c>
      <c r="M97" s="35" t="b">
        <f t="shared" si="21"/>
        <v>0</v>
      </c>
      <c r="N97" s="35" t="b">
        <f t="shared" si="22"/>
        <v>1</v>
      </c>
      <c r="O97" s="35">
        <f>IF(AND(pocz.&lt;=data,data&lt;=kon.),1,0)</f>
        <v>0</v>
      </c>
      <c r="P97" s="35">
        <f>OR(dzień_tygodnia=2,dzień_tygodnia=3,dzień_tygodnia=5)*1</f>
        <v>0</v>
      </c>
      <c r="Q97" s="35"/>
      <c r="R97" s="35"/>
    </row>
    <row r="98" spans="1:18">
      <c r="B98" s="6" t="s">
        <v>29</v>
      </c>
      <c r="C98" s="7">
        <v>36930</v>
      </c>
      <c r="D98" s="8">
        <v>0.68803240740740745</v>
      </c>
      <c r="E98" s="34">
        <v>6545</v>
      </c>
      <c r="F98" s="37">
        <f t="shared" si="23"/>
        <v>0.76378472222222227</v>
      </c>
      <c r="G98" s="35">
        <f t="shared" si="16"/>
        <v>2</v>
      </c>
      <c r="H98" s="35">
        <f t="shared" si="17"/>
        <v>5</v>
      </c>
      <c r="I98" s="36">
        <f t="shared" si="18"/>
        <v>7.2649999999999988</v>
      </c>
      <c r="J98" s="35">
        <f t="shared" si="19"/>
        <v>1</v>
      </c>
      <c r="K98" s="35" t="b">
        <f t="shared" si="24"/>
        <v>0</v>
      </c>
      <c r="L98" s="35" t="b">
        <f t="shared" si="20"/>
        <v>1</v>
      </c>
      <c r="M98" s="35" t="b">
        <f t="shared" si="21"/>
        <v>0</v>
      </c>
      <c r="N98" s="35" t="b">
        <f t="shared" si="22"/>
        <v>0</v>
      </c>
      <c r="O98" s="35">
        <f>IF(AND(pocz.&lt;=data,data&lt;=kon.),1,0)</f>
        <v>0</v>
      </c>
      <c r="P98" s="35">
        <f>OR(dzień_tygodnia=2,dzień_tygodnia=3,dzień_tygodnia=5)*1</f>
        <v>1</v>
      </c>
      <c r="Q98" s="35"/>
      <c r="R98" s="35"/>
    </row>
    <row r="99" spans="1:18">
      <c r="B99" s="6" t="s">
        <v>28</v>
      </c>
      <c r="C99" s="7">
        <v>37024</v>
      </c>
      <c r="D99" s="8">
        <v>0.63190972222222219</v>
      </c>
      <c r="E99" s="34">
        <v>10217</v>
      </c>
      <c r="F99" s="37">
        <f t="shared" si="23"/>
        <v>0.75016203703703699</v>
      </c>
      <c r="G99" s="35">
        <f t="shared" si="16"/>
        <v>5</v>
      </c>
      <c r="H99" s="35">
        <f t="shared" si="17"/>
        <v>1</v>
      </c>
      <c r="I99" s="36">
        <f t="shared" si="18"/>
        <v>10.936999999999999</v>
      </c>
      <c r="J99" s="35">
        <f t="shared" si="19"/>
        <v>1</v>
      </c>
      <c r="K99" s="35" t="b">
        <f t="shared" si="24"/>
        <v>0</v>
      </c>
      <c r="L99" s="35" t="b">
        <f t="shared" si="20"/>
        <v>1</v>
      </c>
      <c r="M99" s="35" t="b">
        <f t="shared" si="21"/>
        <v>0</v>
      </c>
      <c r="N99" s="35" t="b">
        <f t="shared" si="22"/>
        <v>1</v>
      </c>
      <c r="O99" s="35">
        <f>IF(AND(pocz.&lt;=data,data&lt;=kon.),1,0)</f>
        <v>0</v>
      </c>
      <c r="P99" s="35">
        <f>OR(dzień_tygodnia=2,dzień_tygodnia=3,dzień_tygodnia=5)*1</f>
        <v>0</v>
      </c>
      <c r="Q99" s="35"/>
      <c r="R99" s="35"/>
    </row>
    <row r="100" spans="1:18">
      <c r="B100" s="6" t="s">
        <v>31</v>
      </c>
      <c r="C100" s="7">
        <v>37107</v>
      </c>
      <c r="D100" s="8">
        <v>0.30437500000000001</v>
      </c>
      <c r="E100" s="34">
        <v>1482</v>
      </c>
      <c r="F100" s="37">
        <f t="shared" si="23"/>
        <v>0.3215277777777778</v>
      </c>
      <c r="G100" s="35">
        <f t="shared" si="16"/>
        <v>8</v>
      </c>
      <c r="H100" s="35">
        <f t="shared" si="17"/>
        <v>7</v>
      </c>
      <c r="I100" s="36">
        <f t="shared" si="18"/>
        <v>1.7783999999999998</v>
      </c>
      <c r="J100" s="35">
        <f t="shared" si="19"/>
        <v>0</v>
      </c>
      <c r="K100" s="35" t="b">
        <f t="shared" si="24"/>
        <v>0</v>
      </c>
      <c r="L100" s="35" t="b">
        <f t="shared" si="20"/>
        <v>0</v>
      </c>
      <c r="M100" s="35" t="b">
        <f t="shared" si="21"/>
        <v>1</v>
      </c>
      <c r="N100" s="35" t="b">
        <f t="shared" si="22"/>
        <v>1</v>
      </c>
      <c r="O100" s="35">
        <f>IF(AND(pocz.&lt;=data,data&lt;=kon.),1,0)</f>
        <v>1</v>
      </c>
      <c r="P100" s="35">
        <f>OR(dzień_tygodnia=2,dzień_tygodnia=3,dzień_tygodnia=5)*1</f>
        <v>0</v>
      </c>
      <c r="Q100" s="35"/>
      <c r="R100" s="35"/>
    </row>
    <row r="101" spans="1:18">
      <c r="B101" s="6" t="s">
        <v>29</v>
      </c>
      <c r="C101" s="7">
        <v>37090</v>
      </c>
      <c r="D101" s="8">
        <v>0.2646296296296296</v>
      </c>
      <c r="E101" s="34">
        <v>9445</v>
      </c>
      <c r="F101" s="37">
        <f t="shared" si="23"/>
        <v>0.37394675925925924</v>
      </c>
      <c r="G101" s="35">
        <f t="shared" si="16"/>
        <v>7</v>
      </c>
      <c r="H101" s="35">
        <f t="shared" si="17"/>
        <v>4</v>
      </c>
      <c r="I101" s="36">
        <f t="shared" si="18"/>
        <v>10.164999999999999</v>
      </c>
      <c r="J101" s="35">
        <f t="shared" si="19"/>
        <v>1</v>
      </c>
      <c r="K101" s="35" t="b">
        <f t="shared" si="24"/>
        <v>0</v>
      </c>
      <c r="L101" s="35" t="b">
        <f t="shared" si="20"/>
        <v>0</v>
      </c>
      <c r="M101" s="35" t="b">
        <f t="shared" si="21"/>
        <v>1</v>
      </c>
      <c r="N101" s="35" t="b">
        <f t="shared" si="22"/>
        <v>0</v>
      </c>
      <c r="O101" s="35">
        <f>IF(AND(pocz.&lt;=data,data&lt;=kon.),1,0)</f>
        <v>1</v>
      </c>
      <c r="P101" s="35">
        <f>OR(dzień_tygodnia=2,dzień_tygodnia=3,dzień_tygodnia=5)*1</f>
        <v>0</v>
      </c>
      <c r="Q101" s="35"/>
      <c r="R101" s="35"/>
    </row>
    <row r="102" spans="1:18">
      <c r="B102" s="6" t="s">
        <v>29</v>
      </c>
      <c r="C102" s="7">
        <v>36926</v>
      </c>
      <c r="D102" s="8">
        <v>0.57027777777777777</v>
      </c>
      <c r="E102" s="34">
        <v>2484</v>
      </c>
      <c r="F102" s="37">
        <f t="shared" si="23"/>
        <v>0.59902777777777783</v>
      </c>
      <c r="G102" s="35">
        <f t="shared" si="16"/>
        <v>2</v>
      </c>
      <c r="H102" s="35">
        <f t="shared" si="17"/>
        <v>1</v>
      </c>
      <c r="I102" s="36">
        <f t="shared" si="18"/>
        <v>2.9807999999999999</v>
      </c>
      <c r="J102" s="35">
        <f t="shared" si="19"/>
        <v>0</v>
      </c>
      <c r="K102" s="35" t="b">
        <f t="shared" si="24"/>
        <v>0</v>
      </c>
      <c r="L102" s="35" t="b">
        <f t="shared" si="20"/>
        <v>1</v>
      </c>
      <c r="M102" s="35" t="b">
        <f t="shared" si="21"/>
        <v>0</v>
      </c>
      <c r="N102" s="35" t="b">
        <f t="shared" si="22"/>
        <v>1</v>
      </c>
      <c r="O102" s="35">
        <f>IF(AND(pocz.&lt;=data,data&lt;=kon.),1,0)</f>
        <v>0</v>
      </c>
      <c r="P102" s="35">
        <f>OR(dzień_tygodnia=2,dzień_tygodnia=3,dzień_tygodnia=5)*1</f>
        <v>0</v>
      </c>
      <c r="Q102" s="35"/>
      <c r="R102" s="35"/>
    </row>
    <row r="103" spans="1:18">
      <c r="B103" s="6" t="s">
        <v>29</v>
      </c>
      <c r="C103" s="7">
        <v>37122</v>
      </c>
      <c r="D103" s="8">
        <v>0.84413194444444439</v>
      </c>
      <c r="E103" s="34">
        <v>10261</v>
      </c>
      <c r="F103" s="37">
        <f t="shared" si="23"/>
        <v>0.96289351851851845</v>
      </c>
      <c r="G103" s="35">
        <f t="shared" si="16"/>
        <v>8</v>
      </c>
      <c r="H103" s="35">
        <f t="shared" si="17"/>
        <v>1</v>
      </c>
      <c r="I103" s="36">
        <f t="shared" si="18"/>
        <v>10.981</v>
      </c>
      <c r="J103" s="35">
        <f t="shared" si="19"/>
        <v>1</v>
      </c>
      <c r="K103" s="35" t="b">
        <f t="shared" si="24"/>
        <v>0</v>
      </c>
      <c r="L103" s="35" t="b">
        <f t="shared" si="20"/>
        <v>0</v>
      </c>
      <c r="M103" s="35" t="b">
        <f t="shared" si="21"/>
        <v>1</v>
      </c>
      <c r="N103" s="35" t="b">
        <f t="shared" si="22"/>
        <v>1</v>
      </c>
      <c r="O103" s="35">
        <f>IF(AND(pocz.&lt;=data,data&lt;=kon.),1,0)</f>
        <v>1</v>
      </c>
      <c r="P103" s="35">
        <f>OR(dzień_tygodnia=2,dzień_tygodnia=3,dzień_tygodnia=5)*1</f>
        <v>0</v>
      </c>
      <c r="Q103" s="35"/>
      <c r="R103" s="35"/>
    </row>
    <row r="104" spans="1:18">
      <c r="J104" s="35">
        <f>SUM(J5:J103)</f>
        <v>85</v>
      </c>
      <c r="K104" s="35" t="b">
        <f t="shared" si="24"/>
        <v>0</v>
      </c>
      <c r="L104" s="35"/>
      <c r="M104" s="35"/>
      <c r="N104" s="35"/>
      <c r="O104" s="38">
        <f>SUM(O5:O103)</f>
        <v>15</v>
      </c>
      <c r="P104" s="38">
        <f>SUM(P5:P103)</f>
        <v>36</v>
      </c>
    </row>
    <row r="105" spans="1:18">
      <c r="J105" s="35">
        <f>COUNTIF(czas_połączenia__sec,"&gt;3600")</f>
        <v>85</v>
      </c>
      <c r="K105" s="35" t="b">
        <f t="shared" si="24"/>
        <v>0</v>
      </c>
      <c r="L105" s="35"/>
      <c r="M105" s="35"/>
      <c r="N105" s="35"/>
      <c r="O105" s="35">
        <f>COUNTIFS(data,"&gt;=2001-07-01",data,"&lt;=2001-08-20")</f>
        <v>15</v>
      </c>
      <c r="P105" s="35">
        <f>COUNTIF(dzień_tygodnia,2)+COUNTIF(dzień_tygodnia,3)+COUNTIF(dzień_tygodnia,5)</f>
        <v>36</v>
      </c>
    </row>
    <row r="106" spans="1:18" ht="15.75">
      <c r="A106" s="5" t="s">
        <v>33</v>
      </c>
    </row>
    <row r="107" spans="1:18" ht="15.75">
      <c r="A107" s="5" t="s">
        <v>34</v>
      </c>
    </row>
    <row r="108" spans="1:18" ht="15.75">
      <c r="A108" s="5" t="s">
        <v>35</v>
      </c>
    </row>
    <row r="109" spans="1:18" ht="15.75">
      <c r="A109" s="5" t="s">
        <v>36</v>
      </c>
    </row>
    <row r="110" spans="1:18" ht="15.75">
      <c r="A110" s="5" t="s">
        <v>37</v>
      </c>
    </row>
    <row r="111" spans="1:18" ht="15.75">
      <c r="A111" s="5" t="s">
        <v>38</v>
      </c>
    </row>
    <row r="112" spans="1:18" ht="15.75">
      <c r="A112" s="5" t="s">
        <v>39</v>
      </c>
    </row>
    <row r="113" spans="1:1" ht="15.75">
      <c r="A113" s="5" t="s">
        <v>40</v>
      </c>
    </row>
    <row r="114" spans="1:1" ht="15.75">
      <c r="A114" s="5" t="s">
        <v>41</v>
      </c>
    </row>
    <row r="122" spans="1:1">
      <c r="A122" s="3"/>
    </row>
    <row r="123" spans="1:1">
      <c r="A123" s="3"/>
    </row>
    <row r="124" spans="1:1">
      <c r="A124" s="3"/>
    </row>
  </sheetData>
  <printOptions gridLines="1" gridLinesSet="0"/>
  <pageMargins left="0.75" right="0.75" top="1" bottom="1" header="0.5" footer="0.5"/>
  <pageSetup paperSize="9" orientation="landscape" horizontalDpi="180" verticalDpi="180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8"/>
  <sheetViews>
    <sheetView zoomScale="160" zoomScaleNormal="160" workbookViewId="0">
      <selection activeCell="C2" sqref="C2"/>
    </sheetView>
  </sheetViews>
  <sheetFormatPr defaultRowHeight="12.75"/>
  <cols>
    <col min="1" max="1" width="17.85546875" bestFit="1" customWidth="1"/>
    <col min="2" max="2" width="18.5703125" customWidth="1"/>
  </cols>
  <sheetData>
    <row r="1" spans="1:3">
      <c r="A1" s="31">
        <v>42661.75</v>
      </c>
      <c r="B1" s="31">
        <f>A1-7</f>
        <v>42654.75</v>
      </c>
    </row>
    <row r="2" spans="1:3">
      <c r="A2" s="32">
        <f ca="1">TODAY()</f>
        <v>42668</v>
      </c>
      <c r="B2" s="33">
        <f ca="1">NOW()</f>
        <v>42668.588171296295</v>
      </c>
      <c r="C2">
        <v>42661.566493981481</v>
      </c>
    </row>
    <row r="3" spans="1:3">
      <c r="A3" s="32">
        <f>YEAR(A1)</f>
        <v>2016</v>
      </c>
    </row>
    <row r="4" spans="1:3">
      <c r="A4" s="32">
        <f ca="1">MONTH(A2)</f>
        <v>10</v>
      </c>
    </row>
    <row r="5" spans="1:3">
      <c r="A5" s="32">
        <f ca="1">DAY(A2)</f>
        <v>25</v>
      </c>
    </row>
    <row r="6" spans="1:3">
      <c r="A6" s="32">
        <f ca="1">HOUR(B2)</f>
        <v>14</v>
      </c>
    </row>
    <row r="7" spans="1:3">
      <c r="A7" s="32"/>
    </row>
    <row r="8" spans="1:3">
      <c r="A8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9</vt:i4>
      </vt:variant>
    </vt:vector>
  </HeadingPairs>
  <TitlesOfParts>
    <vt:vector size="12" baseType="lpstr">
      <vt:lpstr>wykład 3</vt:lpstr>
      <vt:lpstr>Internet</vt:lpstr>
      <vt:lpstr>Arkusz1</vt:lpstr>
      <vt:lpstr>czas_poł_w_s</vt:lpstr>
      <vt:lpstr>czas_połączenia__sec</vt:lpstr>
      <vt:lpstr>data</vt:lpstr>
      <vt:lpstr>do_godz.</vt:lpstr>
      <vt:lpstr>dzień_tygodnia</vt:lpstr>
      <vt:lpstr>kon.</vt:lpstr>
      <vt:lpstr>kto</vt:lpstr>
      <vt:lpstr>od_godz.</vt:lpstr>
      <vt:lpstr>pocz.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 Eastwood</dc:creator>
  <cp:lastModifiedBy>Wykladowca</cp:lastModifiedBy>
  <dcterms:created xsi:type="dcterms:W3CDTF">2002-01-23T11:50:57Z</dcterms:created>
  <dcterms:modified xsi:type="dcterms:W3CDTF">2016-10-25T12:06:58Z</dcterms:modified>
</cp:coreProperties>
</file>